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30" yWindow="0" windowWidth="27870" windowHeight="12285"/>
  </bookViews>
  <sheets>
    <sheet name="Stream Funds - Pre 2021 SAs" sheetId="1" r:id="rId1"/>
    <sheet name="Wetland Funds - Pre 2021 SAs" sheetId="2" r:id="rId2"/>
  </sheets>
  <externalReferences>
    <externalReference r:id="rId3"/>
  </externalReferences>
  <definedNames>
    <definedName name="_xlnm.Print_Area" localSheetId="1">'Wetland Funds - Pre 2021 SAs'!$B$1:$W$216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6" i="2" l="1"/>
  <c r="Q216" i="2"/>
  <c r="O216" i="2"/>
  <c r="E216" i="2"/>
  <c r="D216" i="2"/>
  <c r="C216" i="2"/>
  <c r="H216" i="2" s="1"/>
  <c r="S215" i="2"/>
  <c r="Q215" i="2"/>
  <c r="I215" i="2" s="1"/>
  <c r="O215" i="2"/>
  <c r="E215" i="2"/>
  <c r="D215" i="2"/>
  <c r="F215" i="2" s="1"/>
  <c r="C215" i="2"/>
  <c r="H215" i="2" s="1"/>
  <c r="S214" i="2"/>
  <c r="Q214" i="2"/>
  <c r="O214" i="2"/>
  <c r="I214" i="2" s="1"/>
  <c r="E214" i="2"/>
  <c r="F214" i="2" s="1"/>
  <c r="D214" i="2"/>
  <c r="C214" i="2"/>
  <c r="H214" i="2" s="1"/>
  <c r="S213" i="2"/>
  <c r="Q213" i="2"/>
  <c r="O213" i="2"/>
  <c r="I213" i="2"/>
  <c r="E213" i="2"/>
  <c r="D213" i="2"/>
  <c r="F213" i="2" s="1"/>
  <c r="C213" i="2"/>
  <c r="H213" i="2" s="1"/>
  <c r="S212" i="2"/>
  <c r="Q212" i="2"/>
  <c r="O212" i="2"/>
  <c r="E212" i="2"/>
  <c r="D212" i="2"/>
  <c r="F212" i="2" s="1"/>
  <c r="C212" i="2"/>
  <c r="H212" i="2" s="1"/>
  <c r="S211" i="2"/>
  <c r="Q211" i="2"/>
  <c r="I211" i="2" s="1"/>
  <c r="O211" i="2"/>
  <c r="E211" i="2"/>
  <c r="D211" i="2"/>
  <c r="F211" i="2" s="1"/>
  <c r="C211" i="2"/>
  <c r="H211" i="2" s="1"/>
  <c r="S210" i="2"/>
  <c r="Q210" i="2"/>
  <c r="O210" i="2"/>
  <c r="I210" i="2" s="1"/>
  <c r="L210" i="2" s="1"/>
  <c r="E210" i="2"/>
  <c r="D210" i="2"/>
  <c r="F210" i="2" s="1"/>
  <c r="C210" i="2"/>
  <c r="H210" i="2" s="1"/>
  <c r="S209" i="2"/>
  <c r="Q209" i="2"/>
  <c r="O209" i="2"/>
  <c r="E209" i="2"/>
  <c r="D209" i="2"/>
  <c r="F209" i="2" s="1"/>
  <c r="C209" i="2"/>
  <c r="H209" i="2" s="1"/>
  <c r="S208" i="2"/>
  <c r="Q208" i="2"/>
  <c r="I208" i="2" s="1"/>
  <c r="O208" i="2"/>
  <c r="E208" i="2"/>
  <c r="D208" i="2"/>
  <c r="F208" i="2" s="1"/>
  <c r="C208" i="2"/>
  <c r="H208" i="2" s="1"/>
  <c r="S207" i="2"/>
  <c r="Q207" i="2"/>
  <c r="O207" i="2"/>
  <c r="I207" i="2" s="1"/>
  <c r="E207" i="2"/>
  <c r="F207" i="2" s="1"/>
  <c r="D207" i="2"/>
  <c r="C207" i="2"/>
  <c r="H207" i="2" s="1"/>
  <c r="S206" i="2"/>
  <c r="Q206" i="2"/>
  <c r="O206" i="2"/>
  <c r="I206" i="2"/>
  <c r="L206" i="2" s="1"/>
  <c r="E206" i="2"/>
  <c r="D206" i="2"/>
  <c r="F206" i="2" s="1"/>
  <c r="C206" i="2"/>
  <c r="H206" i="2" s="1"/>
  <c r="S205" i="2"/>
  <c r="Q205" i="2"/>
  <c r="O205" i="2"/>
  <c r="F205" i="2"/>
  <c r="E205" i="2"/>
  <c r="D205" i="2"/>
  <c r="C205" i="2"/>
  <c r="H205" i="2" s="1"/>
  <c r="S204" i="2"/>
  <c r="Q204" i="2"/>
  <c r="O204" i="2"/>
  <c r="I204" i="2" s="1"/>
  <c r="E204" i="2"/>
  <c r="D204" i="2"/>
  <c r="C204" i="2"/>
  <c r="H204" i="2" s="1"/>
  <c r="S203" i="2"/>
  <c r="Q203" i="2"/>
  <c r="O203" i="2"/>
  <c r="E203" i="2"/>
  <c r="D203" i="2"/>
  <c r="F203" i="2" s="1"/>
  <c r="C203" i="2"/>
  <c r="H203" i="2" s="1"/>
  <c r="S202" i="2"/>
  <c r="Q202" i="2"/>
  <c r="O202" i="2"/>
  <c r="I202" i="2" s="1"/>
  <c r="E202" i="2"/>
  <c r="D202" i="2"/>
  <c r="C202" i="2"/>
  <c r="H202" i="2" s="1"/>
  <c r="S201" i="2"/>
  <c r="Q201" i="2"/>
  <c r="O201" i="2"/>
  <c r="F201" i="2"/>
  <c r="E201" i="2"/>
  <c r="D201" i="2"/>
  <c r="C201" i="2"/>
  <c r="H201" i="2" s="1"/>
  <c r="S200" i="2"/>
  <c r="Q200" i="2"/>
  <c r="O200" i="2"/>
  <c r="E200" i="2"/>
  <c r="D200" i="2"/>
  <c r="C200" i="2"/>
  <c r="S199" i="2"/>
  <c r="Q199" i="2"/>
  <c r="O199" i="2"/>
  <c r="C199" i="2"/>
  <c r="AY197" i="2"/>
  <c r="W197" i="2"/>
  <c r="U197" i="2"/>
  <c r="S197" i="2"/>
  <c r="Q197" i="2"/>
  <c r="O197" i="2"/>
  <c r="E197" i="2"/>
  <c r="D197" i="2"/>
  <c r="C197" i="2"/>
  <c r="H197" i="2" s="1"/>
  <c r="AY196" i="2"/>
  <c r="W196" i="2"/>
  <c r="U196" i="2"/>
  <c r="S196" i="2"/>
  <c r="Q196" i="2"/>
  <c r="O196" i="2"/>
  <c r="I196" i="2" s="1"/>
  <c r="E196" i="2"/>
  <c r="F196" i="2" s="1"/>
  <c r="D196" i="2"/>
  <c r="C196" i="2"/>
  <c r="H196" i="2" s="1"/>
  <c r="AY195" i="2"/>
  <c r="W195" i="2"/>
  <c r="U195" i="2"/>
  <c r="S195" i="2"/>
  <c r="Q195" i="2"/>
  <c r="O195" i="2"/>
  <c r="I195" i="2" s="1"/>
  <c r="E195" i="2"/>
  <c r="D195" i="2"/>
  <c r="C195" i="2"/>
  <c r="H195" i="2" s="1"/>
  <c r="AY194" i="2"/>
  <c r="W194" i="2"/>
  <c r="U194" i="2"/>
  <c r="S194" i="2"/>
  <c r="Q194" i="2"/>
  <c r="O194" i="2"/>
  <c r="E194" i="2"/>
  <c r="D194" i="2"/>
  <c r="C194" i="2"/>
  <c r="H194" i="2" s="1"/>
  <c r="AY193" i="2"/>
  <c r="W193" i="2"/>
  <c r="U193" i="2"/>
  <c r="S193" i="2"/>
  <c r="Q193" i="2"/>
  <c r="O193" i="2"/>
  <c r="E193" i="2"/>
  <c r="D193" i="2"/>
  <c r="F193" i="2" s="1"/>
  <c r="C193" i="2"/>
  <c r="H193" i="2" s="1"/>
  <c r="AY192" i="2"/>
  <c r="W192" i="2"/>
  <c r="U192" i="2"/>
  <c r="S192" i="2"/>
  <c r="Q192" i="2"/>
  <c r="O192" i="2"/>
  <c r="F192" i="2"/>
  <c r="E192" i="2"/>
  <c r="D192" i="2"/>
  <c r="C192" i="2"/>
  <c r="H192" i="2" s="1"/>
  <c r="AY191" i="2"/>
  <c r="W191" i="2"/>
  <c r="U191" i="2"/>
  <c r="S191" i="2"/>
  <c r="Q191" i="2"/>
  <c r="O191" i="2"/>
  <c r="I191" i="2" s="1"/>
  <c r="E191" i="2"/>
  <c r="D191" i="2"/>
  <c r="C191" i="2"/>
  <c r="H191" i="2" s="1"/>
  <c r="AY181" i="2"/>
  <c r="W181" i="2"/>
  <c r="U181" i="2"/>
  <c r="S181" i="2"/>
  <c r="Q181" i="2"/>
  <c r="O181" i="2"/>
  <c r="E181" i="2"/>
  <c r="D181" i="2"/>
  <c r="C181" i="2"/>
  <c r="AZ180" i="2"/>
  <c r="W180" i="2"/>
  <c r="U180" i="2"/>
  <c r="S180" i="2"/>
  <c r="Q180" i="2"/>
  <c r="O180" i="2"/>
  <c r="C180" i="2"/>
  <c r="O178" i="2"/>
  <c r="J178" i="2"/>
  <c r="I178" i="2"/>
  <c r="E178" i="2"/>
  <c r="D178" i="2"/>
  <c r="C178" i="2"/>
  <c r="H178" i="2" s="1"/>
  <c r="O177" i="2"/>
  <c r="I177" i="2" s="1"/>
  <c r="E177" i="2"/>
  <c r="D177" i="2"/>
  <c r="F177" i="2" s="1"/>
  <c r="C177" i="2"/>
  <c r="H177" i="2" s="1"/>
  <c r="O176" i="2"/>
  <c r="I176" i="2" s="1"/>
  <c r="E176" i="2"/>
  <c r="D176" i="2"/>
  <c r="F176" i="2" s="1"/>
  <c r="C176" i="2"/>
  <c r="H176" i="2" s="1"/>
  <c r="O175" i="2"/>
  <c r="I175" i="2" s="1"/>
  <c r="E175" i="2"/>
  <c r="F175" i="2" s="1"/>
  <c r="D175" i="2"/>
  <c r="C175" i="2"/>
  <c r="H175" i="2" s="1"/>
  <c r="O174" i="2"/>
  <c r="I174" i="2" s="1"/>
  <c r="L174" i="2"/>
  <c r="F174" i="2"/>
  <c r="E174" i="2"/>
  <c r="D174" i="2"/>
  <c r="C174" i="2"/>
  <c r="H174" i="2" s="1"/>
  <c r="O173" i="2"/>
  <c r="I173" i="2" s="1"/>
  <c r="E173" i="2"/>
  <c r="D173" i="2"/>
  <c r="F173" i="2" s="1"/>
  <c r="C173" i="2"/>
  <c r="H173" i="2" s="1"/>
  <c r="O172" i="2"/>
  <c r="I172" i="2" s="1"/>
  <c r="E172" i="2"/>
  <c r="D172" i="2"/>
  <c r="F172" i="2" s="1"/>
  <c r="C172" i="2"/>
  <c r="H172" i="2" s="1"/>
  <c r="O171" i="2"/>
  <c r="I171" i="2" s="1"/>
  <c r="F171" i="2"/>
  <c r="E171" i="2"/>
  <c r="D171" i="2"/>
  <c r="C171" i="2"/>
  <c r="H171" i="2" s="1"/>
  <c r="O170" i="2"/>
  <c r="I170" i="2" s="1"/>
  <c r="L170" i="2" s="1"/>
  <c r="F170" i="2"/>
  <c r="E170" i="2"/>
  <c r="D170" i="2"/>
  <c r="C170" i="2"/>
  <c r="H170" i="2" s="1"/>
  <c r="O169" i="2"/>
  <c r="I169" i="2" s="1"/>
  <c r="E169" i="2"/>
  <c r="D169" i="2"/>
  <c r="F169" i="2" s="1"/>
  <c r="C169" i="2"/>
  <c r="H169" i="2" s="1"/>
  <c r="O168" i="2"/>
  <c r="I168" i="2" s="1"/>
  <c r="E168" i="2"/>
  <c r="D168" i="2"/>
  <c r="F168" i="2" s="1"/>
  <c r="C168" i="2"/>
  <c r="H168" i="2" s="1"/>
  <c r="O167" i="2"/>
  <c r="I167" i="2" s="1"/>
  <c r="F167" i="2"/>
  <c r="E167" i="2"/>
  <c r="D167" i="2"/>
  <c r="C167" i="2"/>
  <c r="H167" i="2" s="1"/>
  <c r="O166" i="2"/>
  <c r="I166" i="2" s="1"/>
  <c r="L166" i="2" s="1"/>
  <c r="F166" i="2"/>
  <c r="E166" i="2"/>
  <c r="D166" i="2"/>
  <c r="C166" i="2"/>
  <c r="H166" i="2" s="1"/>
  <c r="O165" i="2"/>
  <c r="I165" i="2" s="1"/>
  <c r="E165" i="2"/>
  <c r="D165" i="2"/>
  <c r="F165" i="2" s="1"/>
  <c r="C165" i="2"/>
  <c r="H165" i="2" s="1"/>
  <c r="O164" i="2"/>
  <c r="I164" i="2" s="1"/>
  <c r="E164" i="2"/>
  <c r="D164" i="2"/>
  <c r="F164" i="2" s="1"/>
  <c r="C164" i="2"/>
  <c r="H164" i="2" s="1"/>
  <c r="O163" i="2"/>
  <c r="I163" i="2" s="1"/>
  <c r="F163" i="2"/>
  <c r="E163" i="2"/>
  <c r="D163" i="2"/>
  <c r="C163" i="2"/>
  <c r="H163" i="2" s="1"/>
  <c r="O162" i="2"/>
  <c r="E162" i="2"/>
  <c r="D162" i="2"/>
  <c r="C162" i="2"/>
  <c r="O161" i="2"/>
  <c r="C161" i="2"/>
  <c r="Q159" i="2"/>
  <c r="O159" i="2"/>
  <c r="E159" i="2"/>
  <c r="D159" i="2"/>
  <c r="C159" i="2"/>
  <c r="H159" i="2" s="1"/>
  <c r="Q158" i="2"/>
  <c r="O158" i="2"/>
  <c r="I158" i="2" s="1"/>
  <c r="E158" i="2"/>
  <c r="D158" i="2"/>
  <c r="C158" i="2"/>
  <c r="H158" i="2" s="1"/>
  <c r="Q157" i="2"/>
  <c r="O157" i="2"/>
  <c r="I157" i="2" s="1"/>
  <c r="E157" i="2"/>
  <c r="D157" i="2"/>
  <c r="C157" i="2"/>
  <c r="H157" i="2" s="1"/>
  <c r="Q156" i="2"/>
  <c r="O156" i="2"/>
  <c r="I156" i="2" s="1"/>
  <c r="L156" i="2" s="1"/>
  <c r="F156" i="2"/>
  <c r="E156" i="2"/>
  <c r="D156" i="2"/>
  <c r="C156" i="2"/>
  <c r="H156" i="2" s="1"/>
  <c r="Q155" i="2"/>
  <c r="O155" i="2"/>
  <c r="E155" i="2"/>
  <c r="D155" i="2"/>
  <c r="F155" i="2" s="1"/>
  <c r="C155" i="2"/>
  <c r="H155" i="2" s="1"/>
  <c r="Q154" i="2"/>
  <c r="O154" i="2"/>
  <c r="I154" i="2" s="1"/>
  <c r="E154" i="2"/>
  <c r="D154" i="2"/>
  <c r="F154" i="2" s="1"/>
  <c r="C154" i="2"/>
  <c r="H154" i="2" s="1"/>
  <c r="Q153" i="2"/>
  <c r="O153" i="2"/>
  <c r="F153" i="2"/>
  <c r="E153" i="2"/>
  <c r="D153" i="2"/>
  <c r="C153" i="2"/>
  <c r="H153" i="2" s="1"/>
  <c r="Q152" i="2"/>
  <c r="O152" i="2"/>
  <c r="E152" i="2"/>
  <c r="D152" i="2"/>
  <c r="F152" i="2" s="1"/>
  <c r="C152" i="2"/>
  <c r="H152" i="2" s="1"/>
  <c r="Q151" i="2"/>
  <c r="I151" i="2" s="1"/>
  <c r="O151" i="2"/>
  <c r="H151" i="2"/>
  <c r="E151" i="2"/>
  <c r="D151" i="2"/>
  <c r="C151" i="2"/>
  <c r="Q150" i="2"/>
  <c r="I150" i="2" s="1"/>
  <c r="O150" i="2"/>
  <c r="E150" i="2"/>
  <c r="D150" i="2"/>
  <c r="C150" i="2"/>
  <c r="H150" i="2" s="1"/>
  <c r="Q149" i="2"/>
  <c r="O149" i="2"/>
  <c r="F149" i="2"/>
  <c r="E149" i="2"/>
  <c r="D149" i="2"/>
  <c r="C149" i="2"/>
  <c r="H149" i="2" s="1"/>
  <c r="Q148" i="2"/>
  <c r="O148" i="2"/>
  <c r="E148" i="2"/>
  <c r="D148" i="2"/>
  <c r="F148" i="2" s="1"/>
  <c r="C148" i="2"/>
  <c r="H148" i="2" s="1"/>
  <c r="Q147" i="2"/>
  <c r="I147" i="2" s="1"/>
  <c r="O147" i="2"/>
  <c r="H147" i="2"/>
  <c r="E147" i="2"/>
  <c r="D147" i="2"/>
  <c r="F147" i="2" s="1"/>
  <c r="C147" i="2"/>
  <c r="Q146" i="2"/>
  <c r="I146" i="2" s="1"/>
  <c r="O146" i="2"/>
  <c r="E146" i="2"/>
  <c r="D146" i="2"/>
  <c r="C146" i="2"/>
  <c r="H146" i="2" s="1"/>
  <c r="Q145" i="2"/>
  <c r="O145" i="2"/>
  <c r="F145" i="2"/>
  <c r="E145" i="2"/>
  <c r="D145" i="2"/>
  <c r="C145" i="2"/>
  <c r="H145" i="2" s="1"/>
  <c r="Q144" i="2"/>
  <c r="O144" i="2"/>
  <c r="E144" i="2"/>
  <c r="D144" i="2"/>
  <c r="F144" i="2" s="1"/>
  <c r="C144" i="2"/>
  <c r="H144" i="2" s="1"/>
  <c r="Q143" i="2"/>
  <c r="O143" i="2"/>
  <c r="E143" i="2"/>
  <c r="D143" i="2"/>
  <c r="C143" i="2"/>
  <c r="Q142" i="2"/>
  <c r="O142" i="2"/>
  <c r="C142" i="2"/>
  <c r="O140" i="2"/>
  <c r="I140" i="2" s="1"/>
  <c r="E140" i="2"/>
  <c r="D140" i="2"/>
  <c r="C140" i="2"/>
  <c r="H140" i="2" s="1"/>
  <c r="O139" i="2"/>
  <c r="I139" i="2" s="1"/>
  <c r="H139" i="2"/>
  <c r="E139" i="2"/>
  <c r="D139" i="2"/>
  <c r="C139" i="2"/>
  <c r="O138" i="2"/>
  <c r="I138" i="2" s="1"/>
  <c r="E138" i="2"/>
  <c r="D138" i="2"/>
  <c r="C138" i="2"/>
  <c r="H138" i="2" s="1"/>
  <c r="O137" i="2"/>
  <c r="I137" i="2" s="1"/>
  <c r="L137" i="2" s="1"/>
  <c r="E137" i="2"/>
  <c r="D137" i="2"/>
  <c r="F137" i="2" s="1"/>
  <c r="C137" i="2"/>
  <c r="H137" i="2" s="1"/>
  <c r="O136" i="2"/>
  <c r="I136" i="2" s="1"/>
  <c r="E136" i="2"/>
  <c r="D136" i="2"/>
  <c r="C136" i="2"/>
  <c r="H136" i="2" s="1"/>
  <c r="O135" i="2"/>
  <c r="I135" i="2"/>
  <c r="E135" i="2"/>
  <c r="D135" i="2"/>
  <c r="C135" i="2"/>
  <c r="H135" i="2" s="1"/>
  <c r="O134" i="2"/>
  <c r="I134" i="2" s="1"/>
  <c r="E134" i="2"/>
  <c r="D134" i="2"/>
  <c r="C134" i="2"/>
  <c r="H134" i="2" s="1"/>
  <c r="O133" i="2"/>
  <c r="I133" i="2" s="1"/>
  <c r="E133" i="2"/>
  <c r="D133" i="2"/>
  <c r="C133" i="2"/>
  <c r="H133" i="2" s="1"/>
  <c r="O132" i="2"/>
  <c r="I132" i="2" s="1"/>
  <c r="E132" i="2"/>
  <c r="D132" i="2"/>
  <c r="C132" i="2"/>
  <c r="H132" i="2" s="1"/>
  <c r="O131" i="2"/>
  <c r="I131" i="2"/>
  <c r="E131" i="2"/>
  <c r="D131" i="2"/>
  <c r="C131" i="2"/>
  <c r="H131" i="2" s="1"/>
  <c r="O130" i="2"/>
  <c r="I130" i="2" s="1"/>
  <c r="E130" i="2"/>
  <c r="D130" i="2"/>
  <c r="C130" i="2"/>
  <c r="H130" i="2" s="1"/>
  <c r="O129" i="2"/>
  <c r="I129" i="2" s="1"/>
  <c r="E129" i="2"/>
  <c r="D129" i="2"/>
  <c r="C129" i="2"/>
  <c r="H129" i="2" s="1"/>
  <c r="O128" i="2"/>
  <c r="I128" i="2" s="1"/>
  <c r="E128" i="2"/>
  <c r="D128" i="2"/>
  <c r="C128" i="2"/>
  <c r="H128" i="2" s="1"/>
  <c r="O127" i="2"/>
  <c r="I127" i="2"/>
  <c r="E127" i="2"/>
  <c r="D127" i="2"/>
  <c r="C127" i="2"/>
  <c r="H127" i="2" s="1"/>
  <c r="O126" i="2"/>
  <c r="I126" i="2" s="1"/>
  <c r="E126" i="2"/>
  <c r="D126" i="2"/>
  <c r="C126" i="2"/>
  <c r="H126" i="2" s="1"/>
  <c r="O125" i="2"/>
  <c r="I125" i="2" s="1"/>
  <c r="E125" i="2"/>
  <c r="D125" i="2"/>
  <c r="C125" i="2"/>
  <c r="H125" i="2" s="1"/>
  <c r="O124" i="2"/>
  <c r="E124" i="2"/>
  <c r="D124" i="2"/>
  <c r="C124" i="2"/>
  <c r="O123" i="2"/>
  <c r="C123" i="2"/>
  <c r="O121" i="2"/>
  <c r="I121" i="2" s="1"/>
  <c r="E121" i="2"/>
  <c r="D121" i="2"/>
  <c r="C121" i="2"/>
  <c r="H121" i="2" s="1"/>
  <c r="O120" i="2"/>
  <c r="I120" i="2" s="1"/>
  <c r="E120" i="2"/>
  <c r="D120" i="2"/>
  <c r="F120" i="2" s="1"/>
  <c r="C120" i="2"/>
  <c r="H120" i="2" s="1"/>
  <c r="O119" i="2"/>
  <c r="I119" i="2" s="1"/>
  <c r="E119" i="2"/>
  <c r="D119" i="2"/>
  <c r="C119" i="2"/>
  <c r="H119" i="2" s="1"/>
  <c r="O118" i="2"/>
  <c r="I118" i="2"/>
  <c r="E118" i="2"/>
  <c r="D118" i="2"/>
  <c r="C118" i="2"/>
  <c r="H118" i="2" s="1"/>
  <c r="O117" i="2"/>
  <c r="I117" i="2" s="1"/>
  <c r="L117" i="2" s="1"/>
  <c r="E117" i="2"/>
  <c r="D117" i="2"/>
  <c r="F117" i="2" s="1"/>
  <c r="C117" i="2"/>
  <c r="H117" i="2" s="1"/>
  <c r="O116" i="2"/>
  <c r="I116" i="2" s="1"/>
  <c r="E116" i="2"/>
  <c r="D116" i="2"/>
  <c r="C116" i="2"/>
  <c r="H116" i="2" s="1"/>
  <c r="O115" i="2"/>
  <c r="I115" i="2"/>
  <c r="E115" i="2"/>
  <c r="D115" i="2"/>
  <c r="C115" i="2"/>
  <c r="H115" i="2" s="1"/>
  <c r="O114" i="2"/>
  <c r="I114" i="2" s="1"/>
  <c r="E114" i="2"/>
  <c r="D114" i="2"/>
  <c r="C114" i="2"/>
  <c r="H114" i="2" s="1"/>
  <c r="O113" i="2"/>
  <c r="I113" i="2" s="1"/>
  <c r="E113" i="2"/>
  <c r="D113" i="2"/>
  <c r="C113" i="2"/>
  <c r="H113" i="2" s="1"/>
  <c r="O112" i="2"/>
  <c r="I112" i="2" s="1"/>
  <c r="E112" i="2"/>
  <c r="D112" i="2"/>
  <c r="C112" i="2"/>
  <c r="H112" i="2" s="1"/>
  <c r="O111" i="2"/>
  <c r="I111" i="2"/>
  <c r="E111" i="2"/>
  <c r="D111" i="2"/>
  <c r="C111" i="2"/>
  <c r="H111" i="2" s="1"/>
  <c r="O110" i="2"/>
  <c r="I110" i="2" s="1"/>
  <c r="E110" i="2"/>
  <c r="D110" i="2"/>
  <c r="F110" i="2" s="1"/>
  <c r="C110" i="2"/>
  <c r="H110" i="2" s="1"/>
  <c r="O109" i="2"/>
  <c r="I109" i="2" s="1"/>
  <c r="E109" i="2"/>
  <c r="D109" i="2"/>
  <c r="F109" i="2" s="1"/>
  <c r="C109" i="2"/>
  <c r="H109" i="2" s="1"/>
  <c r="O108" i="2"/>
  <c r="I108" i="2" s="1"/>
  <c r="E108" i="2"/>
  <c r="D108" i="2"/>
  <c r="C108" i="2"/>
  <c r="H108" i="2" s="1"/>
  <c r="O107" i="2"/>
  <c r="I107" i="2"/>
  <c r="E107" i="2"/>
  <c r="D107" i="2"/>
  <c r="C107" i="2"/>
  <c r="H107" i="2" s="1"/>
  <c r="O106" i="2"/>
  <c r="I106" i="2" s="1"/>
  <c r="E106" i="2"/>
  <c r="D106" i="2"/>
  <c r="F106" i="2" s="1"/>
  <c r="C106" i="2"/>
  <c r="H106" i="2" s="1"/>
  <c r="O105" i="2"/>
  <c r="E105" i="2"/>
  <c r="D105" i="2"/>
  <c r="C105" i="2"/>
  <c r="O104" i="2"/>
  <c r="C104" i="2"/>
  <c r="O102" i="2"/>
  <c r="I102" i="2" s="1"/>
  <c r="J102" i="2" s="1"/>
  <c r="E102" i="2"/>
  <c r="D102" i="2"/>
  <c r="C102" i="2"/>
  <c r="H102" i="2" s="1"/>
  <c r="O101" i="2"/>
  <c r="I101" i="2" s="1"/>
  <c r="E101" i="2"/>
  <c r="D101" i="2"/>
  <c r="C101" i="2"/>
  <c r="H101" i="2" s="1"/>
  <c r="O100" i="2"/>
  <c r="I100" i="2"/>
  <c r="E100" i="2"/>
  <c r="D100" i="2"/>
  <c r="C100" i="2"/>
  <c r="H100" i="2" s="1"/>
  <c r="O99" i="2"/>
  <c r="I99" i="2" s="1"/>
  <c r="E99" i="2"/>
  <c r="D99" i="2"/>
  <c r="C99" i="2"/>
  <c r="H99" i="2" s="1"/>
  <c r="O98" i="2"/>
  <c r="I98" i="2" s="1"/>
  <c r="E98" i="2"/>
  <c r="D98" i="2"/>
  <c r="C98" i="2"/>
  <c r="H98" i="2" s="1"/>
  <c r="O97" i="2"/>
  <c r="I97" i="2"/>
  <c r="E97" i="2"/>
  <c r="D97" i="2"/>
  <c r="C97" i="2"/>
  <c r="H97" i="2" s="1"/>
  <c r="O96" i="2"/>
  <c r="I96" i="2" s="1"/>
  <c r="E96" i="2"/>
  <c r="D96" i="2"/>
  <c r="F96" i="2" s="1"/>
  <c r="C96" i="2"/>
  <c r="H96" i="2" s="1"/>
  <c r="O95" i="2"/>
  <c r="I95" i="2" s="1"/>
  <c r="E95" i="2"/>
  <c r="D95" i="2"/>
  <c r="F95" i="2" s="1"/>
  <c r="C95" i="2"/>
  <c r="H95" i="2" s="1"/>
  <c r="O94" i="2"/>
  <c r="I94" i="2" s="1"/>
  <c r="E94" i="2"/>
  <c r="D94" i="2"/>
  <c r="C94" i="2"/>
  <c r="H94" i="2" s="1"/>
  <c r="O93" i="2"/>
  <c r="I93" i="2"/>
  <c r="E93" i="2"/>
  <c r="D93" i="2"/>
  <c r="F93" i="2" s="1"/>
  <c r="C93" i="2"/>
  <c r="H93" i="2" s="1"/>
  <c r="O92" i="2"/>
  <c r="I92" i="2" s="1"/>
  <c r="L92" i="2" s="1"/>
  <c r="E92" i="2"/>
  <c r="D92" i="2"/>
  <c r="F92" i="2" s="1"/>
  <c r="C92" i="2"/>
  <c r="H92" i="2" s="1"/>
  <c r="O91" i="2"/>
  <c r="I91" i="2" s="1"/>
  <c r="E91" i="2"/>
  <c r="D91" i="2"/>
  <c r="F91" i="2" s="1"/>
  <c r="C91" i="2"/>
  <c r="H91" i="2" s="1"/>
  <c r="O90" i="2"/>
  <c r="I90" i="2" s="1"/>
  <c r="E90" i="2"/>
  <c r="D90" i="2"/>
  <c r="C90" i="2"/>
  <c r="H90" i="2" s="1"/>
  <c r="O89" i="2"/>
  <c r="I89" i="2"/>
  <c r="E89" i="2"/>
  <c r="D89" i="2"/>
  <c r="F89" i="2" s="1"/>
  <c r="C89" i="2"/>
  <c r="H89" i="2" s="1"/>
  <c r="O88" i="2"/>
  <c r="I88" i="2" s="1"/>
  <c r="L88" i="2" s="1"/>
  <c r="E88" i="2"/>
  <c r="D88" i="2"/>
  <c r="F88" i="2" s="1"/>
  <c r="C88" i="2"/>
  <c r="H88" i="2" s="1"/>
  <c r="O87" i="2"/>
  <c r="I87" i="2" s="1"/>
  <c r="E87" i="2"/>
  <c r="D87" i="2"/>
  <c r="F87" i="2" s="1"/>
  <c r="C87" i="2"/>
  <c r="H87" i="2" s="1"/>
  <c r="O86" i="2"/>
  <c r="E86" i="2"/>
  <c r="D86" i="2"/>
  <c r="C86" i="2"/>
  <c r="O85" i="2"/>
  <c r="C85" i="2"/>
  <c r="W83" i="2"/>
  <c r="U83" i="2"/>
  <c r="S83" i="2"/>
  <c r="Q83" i="2"/>
  <c r="I83" i="2" s="1"/>
  <c r="O83" i="2"/>
  <c r="E83" i="2"/>
  <c r="D83" i="2"/>
  <c r="C83" i="2"/>
  <c r="H83" i="2" s="1"/>
  <c r="W82" i="2"/>
  <c r="U82" i="2"/>
  <c r="S82" i="2"/>
  <c r="Q82" i="2"/>
  <c r="O82" i="2"/>
  <c r="E82" i="2"/>
  <c r="D82" i="2"/>
  <c r="C82" i="2"/>
  <c r="H82" i="2" s="1"/>
  <c r="W81" i="2"/>
  <c r="U81" i="2"/>
  <c r="I81" i="2" s="1"/>
  <c r="S81" i="2"/>
  <c r="Q81" i="2"/>
  <c r="O81" i="2"/>
  <c r="E81" i="2"/>
  <c r="D81" i="2"/>
  <c r="C81" i="2"/>
  <c r="H81" i="2" s="1"/>
  <c r="W80" i="2"/>
  <c r="U80" i="2"/>
  <c r="I80" i="2" s="1"/>
  <c r="S80" i="2"/>
  <c r="Q80" i="2"/>
  <c r="O80" i="2"/>
  <c r="E80" i="2"/>
  <c r="D80" i="2"/>
  <c r="C80" i="2"/>
  <c r="H80" i="2" s="1"/>
  <c r="W79" i="2"/>
  <c r="U79" i="2"/>
  <c r="S79" i="2"/>
  <c r="Q79" i="2"/>
  <c r="O79" i="2"/>
  <c r="E79" i="2"/>
  <c r="D79" i="2"/>
  <c r="C79" i="2"/>
  <c r="H79" i="2" s="1"/>
  <c r="W78" i="2"/>
  <c r="U78" i="2"/>
  <c r="S78" i="2"/>
  <c r="Q78" i="2"/>
  <c r="O78" i="2"/>
  <c r="H78" i="2"/>
  <c r="E78" i="2"/>
  <c r="D78" i="2"/>
  <c r="C78" i="2"/>
  <c r="W77" i="2"/>
  <c r="U77" i="2"/>
  <c r="S77" i="2"/>
  <c r="Q77" i="2"/>
  <c r="O77" i="2"/>
  <c r="E77" i="2"/>
  <c r="F77" i="2" s="1"/>
  <c r="D77" i="2"/>
  <c r="C77" i="2"/>
  <c r="H77" i="2" s="1"/>
  <c r="W76" i="2"/>
  <c r="U76" i="2"/>
  <c r="S76" i="2"/>
  <c r="Q76" i="2"/>
  <c r="O76" i="2"/>
  <c r="E76" i="2"/>
  <c r="D76" i="2"/>
  <c r="C76" i="2"/>
  <c r="H76" i="2" s="1"/>
  <c r="W75" i="2"/>
  <c r="U75" i="2"/>
  <c r="S75" i="2"/>
  <c r="Q75" i="2"/>
  <c r="O75" i="2"/>
  <c r="E75" i="2"/>
  <c r="D75" i="2"/>
  <c r="C75" i="2"/>
  <c r="H75" i="2" s="1"/>
  <c r="W74" i="2"/>
  <c r="U74" i="2"/>
  <c r="S74" i="2"/>
  <c r="Q74" i="2"/>
  <c r="O74" i="2"/>
  <c r="I74" i="2" s="1"/>
  <c r="L74" i="2" s="1"/>
  <c r="E74" i="2"/>
  <c r="D74" i="2"/>
  <c r="F74" i="2" s="1"/>
  <c r="C74" i="2"/>
  <c r="H74" i="2" s="1"/>
  <c r="W73" i="2"/>
  <c r="U73" i="2"/>
  <c r="S73" i="2"/>
  <c r="Q73" i="2"/>
  <c r="O73" i="2"/>
  <c r="F73" i="2"/>
  <c r="E73" i="2"/>
  <c r="D73" i="2"/>
  <c r="C73" i="2"/>
  <c r="H73" i="2" s="1"/>
  <c r="W72" i="2"/>
  <c r="U72" i="2"/>
  <c r="S72" i="2"/>
  <c r="Q72" i="2"/>
  <c r="O72" i="2"/>
  <c r="I72" i="2" s="1"/>
  <c r="E72" i="2"/>
  <c r="D72" i="2"/>
  <c r="C72" i="2"/>
  <c r="H72" i="2" s="1"/>
  <c r="W71" i="2"/>
  <c r="U71" i="2"/>
  <c r="S71" i="2"/>
  <c r="Q71" i="2"/>
  <c r="O71" i="2"/>
  <c r="E71" i="2"/>
  <c r="D71" i="2"/>
  <c r="C71" i="2"/>
  <c r="H71" i="2" s="1"/>
  <c r="W70" i="2"/>
  <c r="U70" i="2"/>
  <c r="S70" i="2"/>
  <c r="Q70" i="2"/>
  <c r="O70" i="2"/>
  <c r="I70" i="2" s="1"/>
  <c r="L70" i="2" s="1"/>
  <c r="E70" i="2"/>
  <c r="D70" i="2"/>
  <c r="F70" i="2" s="1"/>
  <c r="C70" i="2"/>
  <c r="H70" i="2" s="1"/>
  <c r="W69" i="2"/>
  <c r="U69" i="2"/>
  <c r="S69" i="2"/>
  <c r="Q69" i="2"/>
  <c r="O69" i="2"/>
  <c r="E69" i="2"/>
  <c r="D69" i="2"/>
  <c r="F69" i="2" s="1"/>
  <c r="C69" i="2"/>
  <c r="H69" i="2" s="1"/>
  <c r="W68" i="2"/>
  <c r="U68" i="2"/>
  <c r="S68" i="2"/>
  <c r="Q68" i="2"/>
  <c r="O68" i="2"/>
  <c r="E68" i="2"/>
  <c r="D68" i="2"/>
  <c r="C68" i="2"/>
  <c r="H68" i="2" s="1"/>
  <c r="W67" i="2"/>
  <c r="U67" i="2"/>
  <c r="S67" i="2"/>
  <c r="Q67" i="2"/>
  <c r="O67" i="2"/>
  <c r="E67" i="2"/>
  <c r="D67" i="2"/>
  <c r="C67" i="2"/>
  <c r="W66" i="2"/>
  <c r="U66" i="2"/>
  <c r="S66" i="2"/>
  <c r="Q66" i="2"/>
  <c r="O66" i="2"/>
  <c r="C66" i="2"/>
  <c r="O64" i="2"/>
  <c r="I64" i="2" s="1"/>
  <c r="E64" i="2"/>
  <c r="D64" i="2"/>
  <c r="C64" i="2"/>
  <c r="H64" i="2" s="1"/>
  <c r="O63" i="2"/>
  <c r="I63" i="2" s="1"/>
  <c r="E63" i="2"/>
  <c r="D63" i="2"/>
  <c r="C63" i="2"/>
  <c r="H63" i="2" s="1"/>
  <c r="O62" i="2"/>
  <c r="I62" i="2"/>
  <c r="E62" i="2"/>
  <c r="D62" i="2"/>
  <c r="F62" i="2" s="1"/>
  <c r="C62" i="2"/>
  <c r="H62" i="2" s="1"/>
  <c r="O61" i="2"/>
  <c r="I61" i="2" s="1"/>
  <c r="E61" i="2"/>
  <c r="D61" i="2"/>
  <c r="C61" i="2"/>
  <c r="H61" i="2" s="1"/>
  <c r="O60" i="2"/>
  <c r="I60" i="2"/>
  <c r="E60" i="2"/>
  <c r="D60" i="2"/>
  <c r="C60" i="2"/>
  <c r="H60" i="2" s="1"/>
  <c r="O59" i="2"/>
  <c r="I59" i="2"/>
  <c r="E59" i="2"/>
  <c r="D59" i="2"/>
  <c r="C59" i="2"/>
  <c r="H59" i="2" s="1"/>
  <c r="O58" i="2"/>
  <c r="I58" i="2" s="1"/>
  <c r="E58" i="2"/>
  <c r="D58" i="2"/>
  <c r="C58" i="2"/>
  <c r="H58" i="2" s="1"/>
  <c r="O57" i="2"/>
  <c r="I57" i="2"/>
  <c r="E57" i="2"/>
  <c r="D57" i="2"/>
  <c r="F57" i="2" s="1"/>
  <c r="L57" i="2" s="1"/>
  <c r="C57" i="2"/>
  <c r="H57" i="2" s="1"/>
  <c r="O56" i="2"/>
  <c r="I56" i="2" s="1"/>
  <c r="L56" i="2" s="1"/>
  <c r="F56" i="2"/>
  <c r="E56" i="2"/>
  <c r="D56" i="2"/>
  <c r="C56" i="2"/>
  <c r="H56" i="2" s="1"/>
  <c r="O55" i="2"/>
  <c r="I55" i="2" s="1"/>
  <c r="E55" i="2"/>
  <c r="F55" i="2" s="1"/>
  <c r="D55" i="2"/>
  <c r="C55" i="2"/>
  <c r="H55" i="2" s="1"/>
  <c r="O54" i="2"/>
  <c r="I54" i="2" s="1"/>
  <c r="E54" i="2"/>
  <c r="D54" i="2"/>
  <c r="F54" i="2" s="1"/>
  <c r="C54" i="2"/>
  <c r="H54" i="2" s="1"/>
  <c r="O53" i="2"/>
  <c r="I53" i="2" s="1"/>
  <c r="E53" i="2"/>
  <c r="D53" i="2"/>
  <c r="F53" i="2" s="1"/>
  <c r="C53" i="2"/>
  <c r="H53" i="2" s="1"/>
  <c r="O52" i="2"/>
  <c r="I52" i="2" s="1"/>
  <c r="F52" i="2"/>
  <c r="E52" i="2"/>
  <c r="D52" i="2"/>
  <c r="C52" i="2"/>
  <c r="H52" i="2" s="1"/>
  <c r="O51" i="2"/>
  <c r="I51" i="2" s="1"/>
  <c r="E51" i="2"/>
  <c r="F51" i="2" s="1"/>
  <c r="D51" i="2"/>
  <c r="C51" i="2"/>
  <c r="H51" i="2" s="1"/>
  <c r="O50" i="2"/>
  <c r="I50" i="2" s="1"/>
  <c r="E50" i="2"/>
  <c r="D50" i="2"/>
  <c r="F50" i="2" s="1"/>
  <c r="C50" i="2"/>
  <c r="H50" i="2" s="1"/>
  <c r="O49" i="2"/>
  <c r="I49" i="2" s="1"/>
  <c r="E49" i="2"/>
  <c r="D49" i="2"/>
  <c r="F49" i="2" s="1"/>
  <c r="C49" i="2"/>
  <c r="H49" i="2" s="1"/>
  <c r="O48" i="2"/>
  <c r="E48" i="2"/>
  <c r="D48" i="2"/>
  <c r="C48" i="2"/>
  <c r="O47" i="2"/>
  <c r="C47" i="2"/>
  <c r="I45" i="2"/>
  <c r="E45" i="2"/>
  <c r="D45" i="2"/>
  <c r="C45" i="2"/>
  <c r="H45" i="2" s="1"/>
  <c r="I44" i="2"/>
  <c r="E44" i="2"/>
  <c r="D44" i="2"/>
  <c r="F44" i="2" s="1"/>
  <c r="L44" i="2" s="1"/>
  <c r="C44" i="2"/>
  <c r="H44" i="2" s="1"/>
  <c r="I43" i="2"/>
  <c r="E43" i="2"/>
  <c r="D43" i="2"/>
  <c r="F43" i="2" s="1"/>
  <c r="L43" i="2" s="1"/>
  <c r="C43" i="2"/>
  <c r="H43" i="2" s="1"/>
  <c r="I42" i="2"/>
  <c r="E42" i="2"/>
  <c r="D42" i="2"/>
  <c r="C42" i="2"/>
  <c r="H42" i="2" s="1"/>
  <c r="I41" i="2"/>
  <c r="E41" i="2"/>
  <c r="D41" i="2"/>
  <c r="C41" i="2"/>
  <c r="H41" i="2" s="1"/>
  <c r="I40" i="2"/>
  <c r="F40" i="2"/>
  <c r="L40" i="2" s="1"/>
  <c r="E40" i="2"/>
  <c r="D40" i="2"/>
  <c r="C40" i="2"/>
  <c r="H40" i="2" s="1"/>
  <c r="I39" i="2"/>
  <c r="F39" i="2"/>
  <c r="L39" i="2" s="1"/>
  <c r="E39" i="2"/>
  <c r="D39" i="2"/>
  <c r="C39" i="2"/>
  <c r="H39" i="2" s="1"/>
  <c r="I38" i="2"/>
  <c r="E38" i="2"/>
  <c r="D38" i="2"/>
  <c r="F38" i="2" s="1"/>
  <c r="L38" i="2" s="1"/>
  <c r="C38" i="2"/>
  <c r="H38" i="2" s="1"/>
  <c r="I37" i="2"/>
  <c r="E37" i="2"/>
  <c r="D37" i="2"/>
  <c r="F37" i="2" s="1"/>
  <c r="L37" i="2" s="1"/>
  <c r="C37" i="2"/>
  <c r="H37" i="2" s="1"/>
  <c r="I36" i="2"/>
  <c r="E36" i="2"/>
  <c r="D36" i="2"/>
  <c r="F36" i="2" s="1"/>
  <c r="C36" i="2"/>
  <c r="H36" i="2" s="1"/>
  <c r="I35" i="2"/>
  <c r="E35" i="2"/>
  <c r="D35" i="2"/>
  <c r="F35" i="2" s="1"/>
  <c r="L35" i="2" s="1"/>
  <c r="C35" i="2"/>
  <c r="H35" i="2" s="1"/>
  <c r="I34" i="2"/>
  <c r="F34" i="2"/>
  <c r="L34" i="2" s="1"/>
  <c r="E34" i="2"/>
  <c r="D34" i="2"/>
  <c r="C34" i="2"/>
  <c r="H34" i="2" s="1"/>
  <c r="I33" i="2"/>
  <c r="E33" i="2"/>
  <c r="D33" i="2"/>
  <c r="C33" i="2"/>
  <c r="H33" i="2" s="1"/>
  <c r="I32" i="2"/>
  <c r="E32" i="2"/>
  <c r="D32" i="2"/>
  <c r="C32" i="2"/>
  <c r="H32" i="2" s="1"/>
  <c r="I31" i="2"/>
  <c r="F31" i="2"/>
  <c r="L31" i="2" s="1"/>
  <c r="E31" i="2"/>
  <c r="D31" i="2"/>
  <c r="C31" i="2"/>
  <c r="H31" i="2" s="1"/>
  <c r="I30" i="2"/>
  <c r="E30" i="2"/>
  <c r="D30" i="2"/>
  <c r="F30" i="2" s="1"/>
  <c r="L30" i="2" s="1"/>
  <c r="C30" i="2"/>
  <c r="H30" i="2" s="1"/>
  <c r="I29" i="2"/>
  <c r="E29" i="2"/>
  <c r="D29" i="2"/>
  <c r="F29" i="2" s="1"/>
  <c r="C29" i="2"/>
  <c r="H29" i="2" s="1"/>
  <c r="E28" i="2"/>
  <c r="D28" i="2"/>
  <c r="C28" i="2"/>
  <c r="C27" i="2"/>
  <c r="Q25" i="2"/>
  <c r="O25" i="2"/>
  <c r="E25" i="2"/>
  <c r="D25" i="2"/>
  <c r="C25" i="2"/>
  <c r="H25" i="2" s="1"/>
  <c r="Q24" i="2"/>
  <c r="O24" i="2"/>
  <c r="I24" i="2" s="1"/>
  <c r="E24" i="2"/>
  <c r="D24" i="2"/>
  <c r="C24" i="2"/>
  <c r="H24" i="2" s="1"/>
  <c r="Q23" i="2"/>
  <c r="O23" i="2"/>
  <c r="I23" i="2" s="1"/>
  <c r="E23" i="2"/>
  <c r="D23" i="2"/>
  <c r="C23" i="2"/>
  <c r="H23" i="2" s="1"/>
  <c r="Q22" i="2"/>
  <c r="O22" i="2"/>
  <c r="I22" i="2" s="1"/>
  <c r="L22" i="2" s="1"/>
  <c r="F22" i="2"/>
  <c r="E22" i="2"/>
  <c r="D22" i="2"/>
  <c r="C22" i="2"/>
  <c r="H22" i="2" s="1"/>
  <c r="Q21" i="2"/>
  <c r="O21" i="2"/>
  <c r="E21" i="2"/>
  <c r="D21" i="2"/>
  <c r="F21" i="2" s="1"/>
  <c r="C21" i="2"/>
  <c r="H21" i="2" s="1"/>
  <c r="Q20" i="2"/>
  <c r="O20" i="2"/>
  <c r="I20" i="2" s="1"/>
  <c r="E20" i="2"/>
  <c r="D20" i="2"/>
  <c r="C20" i="2"/>
  <c r="H20" i="2" s="1"/>
  <c r="Q19" i="2"/>
  <c r="O19" i="2"/>
  <c r="I19" i="2" s="1"/>
  <c r="F19" i="2"/>
  <c r="E19" i="2"/>
  <c r="D19" i="2"/>
  <c r="C19" i="2"/>
  <c r="H19" i="2" s="1"/>
  <c r="Q18" i="2"/>
  <c r="O18" i="2"/>
  <c r="E18" i="2"/>
  <c r="D18" i="2"/>
  <c r="F18" i="2" s="1"/>
  <c r="C18" i="2"/>
  <c r="H18" i="2" s="1"/>
  <c r="Q17" i="2"/>
  <c r="O17" i="2"/>
  <c r="I17" i="2"/>
  <c r="E17" i="2"/>
  <c r="D17" i="2"/>
  <c r="C17" i="2"/>
  <c r="H17" i="2" s="1"/>
  <c r="Q16" i="2"/>
  <c r="O16" i="2"/>
  <c r="I16" i="2" s="1"/>
  <c r="E16" i="2"/>
  <c r="D16" i="2"/>
  <c r="F16" i="2" s="1"/>
  <c r="C16" i="2"/>
  <c r="H16" i="2" s="1"/>
  <c r="Q15" i="2"/>
  <c r="O15" i="2"/>
  <c r="I15" i="2" s="1"/>
  <c r="F15" i="2"/>
  <c r="E15" i="2"/>
  <c r="D15" i="2"/>
  <c r="C15" i="2"/>
  <c r="H15" i="2" s="1"/>
  <c r="Q14" i="2"/>
  <c r="O14" i="2"/>
  <c r="E14" i="2"/>
  <c r="D14" i="2"/>
  <c r="F14" i="2" s="1"/>
  <c r="C14" i="2"/>
  <c r="H14" i="2" s="1"/>
  <c r="Q13" i="2"/>
  <c r="O13" i="2"/>
  <c r="I13" i="2"/>
  <c r="E13" i="2"/>
  <c r="D13" i="2"/>
  <c r="C13" i="2"/>
  <c r="H13" i="2" s="1"/>
  <c r="Q12" i="2"/>
  <c r="O12" i="2"/>
  <c r="I12" i="2" s="1"/>
  <c r="E12" i="2"/>
  <c r="D12" i="2"/>
  <c r="F12" i="2" s="1"/>
  <c r="C12" i="2"/>
  <c r="H12" i="2" s="1"/>
  <c r="Q11" i="2"/>
  <c r="O11" i="2"/>
  <c r="I11" i="2" s="1"/>
  <c r="F11" i="2"/>
  <c r="E11" i="2"/>
  <c r="D11" i="2"/>
  <c r="C11" i="2"/>
  <c r="H11" i="2" s="1"/>
  <c r="Q10" i="2"/>
  <c r="O10" i="2"/>
  <c r="E10" i="2"/>
  <c r="D10" i="2"/>
  <c r="F10" i="2" s="1"/>
  <c r="C10" i="2"/>
  <c r="H10" i="2" s="1"/>
  <c r="Q9" i="2"/>
  <c r="O9" i="2"/>
  <c r="E9" i="2"/>
  <c r="D9" i="2"/>
  <c r="C9" i="2"/>
  <c r="Q8" i="2"/>
  <c r="O8" i="2"/>
  <c r="C8" i="2"/>
  <c r="AC219" i="1"/>
  <c r="AA219" i="1"/>
  <c r="Y219" i="1"/>
  <c r="W219" i="1"/>
  <c r="U219" i="1"/>
  <c r="S219" i="1"/>
  <c r="Q219" i="1"/>
  <c r="O219" i="1"/>
  <c r="E219" i="1"/>
  <c r="D219" i="1"/>
  <c r="C219" i="1"/>
  <c r="H219" i="1" s="1"/>
  <c r="AC218" i="1"/>
  <c r="AA218" i="1"/>
  <c r="Y218" i="1"/>
  <c r="W218" i="1"/>
  <c r="U218" i="1"/>
  <c r="S218" i="1"/>
  <c r="Q218" i="1"/>
  <c r="O218" i="1"/>
  <c r="E218" i="1"/>
  <c r="D218" i="1"/>
  <c r="F218" i="1" s="1"/>
  <c r="C218" i="1"/>
  <c r="H218" i="1" s="1"/>
  <c r="AC217" i="1"/>
  <c r="AA217" i="1"/>
  <c r="Y217" i="1"/>
  <c r="W217" i="1"/>
  <c r="U217" i="1"/>
  <c r="S217" i="1"/>
  <c r="Q217" i="1"/>
  <c r="O217" i="1"/>
  <c r="E217" i="1"/>
  <c r="F217" i="1" s="1"/>
  <c r="D217" i="1"/>
  <c r="C217" i="1"/>
  <c r="H217" i="1" s="1"/>
  <c r="AC216" i="1"/>
  <c r="AA216" i="1"/>
  <c r="Y216" i="1"/>
  <c r="W216" i="1"/>
  <c r="U216" i="1"/>
  <c r="S216" i="1"/>
  <c r="Q216" i="1"/>
  <c r="O216" i="1"/>
  <c r="I216" i="1" s="1"/>
  <c r="E216" i="1"/>
  <c r="D216" i="1"/>
  <c r="C216" i="1"/>
  <c r="H216" i="1" s="1"/>
  <c r="AC215" i="1"/>
  <c r="AA215" i="1"/>
  <c r="Y215" i="1"/>
  <c r="W215" i="1"/>
  <c r="U215" i="1"/>
  <c r="S215" i="1"/>
  <c r="Q215" i="1"/>
  <c r="O215" i="1"/>
  <c r="E215" i="1"/>
  <c r="D215" i="1"/>
  <c r="C215" i="1"/>
  <c r="H215" i="1" s="1"/>
  <c r="AC214" i="1"/>
  <c r="AA214" i="1"/>
  <c r="Y214" i="1"/>
  <c r="W214" i="1"/>
  <c r="U214" i="1"/>
  <c r="S214" i="1"/>
  <c r="Q214" i="1"/>
  <c r="O214" i="1"/>
  <c r="E214" i="1"/>
  <c r="D214" i="1"/>
  <c r="C214" i="1"/>
  <c r="H214" i="1" s="1"/>
  <c r="AC213" i="1"/>
  <c r="AA213" i="1"/>
  <c r="Y213" i="1"/>
  <c r="W213" i="1"/>
  <c r="U213" i="1"/>
  <c r="S213" i="1"/>
  <c r="Q213" i="1"/>
  <c r="O213" i="1"/>
  <c r="E213" i="1"/>
  <c r="D213" i="1"/>
  <c r="C213" i="1"/>
  <c r="H213" i="1" s="1"/>
  <c r="AC212" i="1"/>
  <c r="AA212" i="1"/>
  <c r="Y212" i="1"/>
  <c r="W212" i="1"/>
  <c r="U212" i="1"/>
  <c r="S212" i="1"/>
  <c r="Q212" i="1"/>
  <c r="O212" i="1"/>
  <c r="E212" i="1"/>
  <c r="D212" i="1"/>
  <c r="C212" i="1"/>
  <c r="H212" i="1" s="1"/>
  <c r="AC211" i="1"/>
  <c r="AA211" i="1"/>
  <c r="Y211" i="1"/>
  <c r="W211" i="1"/>
  <c r="U211" i="1"/>
  <c r="S211" i="1"/>
  <c r="Q211" i="1"/>
  <c r="O211" i="1"/>
  <c r="E211" i="1"/>
  <c r="D211" i="1"/>
  <c r="C211" i="1"/>
  <c r="H211" i="1" s="1"/>
  <c r="AC210" i="1"/>
  <c r="AA210" i="1"/>
  <c r="Y210" i="1"/>
  <c r="W210" i="1"/>
  <c r="U210" i="1"/>
  <c r="S210" i="1"/>
  <c r="Q210" i="1"/>
  <c r="O210" i="1"/>
  <c r="E210" i="1"/>
  <c r="D210" i="1"/>
  <c r="C210" i="1"/>
  <c r="H210" i="1" s="1"/>
  <c r="AC209" i="1"/>
  <c r="AA209" i="1"/>
  <c r="Y209" i="1"/>
  <c r="W209" i="1"/>
  <c r="U209" i="1"/>
  <c r="S209" i="1"/>
  <c r="Q209" i="1"/>
  <c r="O209" i="1"/>
  <c r="E209" i="1"/>
  <c r="D209" i="1"/>
  <c r="C209" i="1"/>
  <c r="H209" i="1" s="1"/>
  <c r="AC208" i="1"/>
  <c r="AA208" i="1"/>
  <c r="Y208" i="1"/>
  <c r="W208" i="1"/>
  <c r="U208" i="1"/>
  <c r="S208" i="1"/>
  <c r="Q208" i="1"/>
  <c r="O208" i="1"/>
  <c r="E208" i="1"/>
  <c r="D208" i="1"/>
  <c r="C208" i="1"/>
  <c r="H208" i="1" s="1"/>
  <c r="AC207" i="1"/>
  <c r="AA207" i="1"/>
  <c r="Y207" i="1"/>
  <c r="W207" i="1"/>
  <c r="U207" i="1"/>
  <c r="S207" i="1"/>
  <c r="Q207" i="1"/>
  <c r="O207" i="1"/>
  <c r="E207" i="1"/>
  <c r="D207" i="1"/>
  <c r="C207" i="1"/>
  <c r="H207" i="1" s="1"/>
  <c r="AC206" i="1"/>
  <c r="AA206" i="1"/>
  <c r="Y206" i="1"/>
  <c r="W206" i="1"/>
  <c r="U206" i="1"/>
  <c r="S206" i="1"/>
  <c r="Q206" i="1"/>
  <c r="O206" i="1"/>
  <c r="E206" i="1"/>
  <c r="D206" i="1"/>
  <c r="C206" i="1"/>
  <c r="H206" i="1" s="1"/>
  <c r="AC205" i="1"/>
  <c r="AA205" i="1"/>
  <c r="Y205" i="1"/>
  <c r="W205" i="1"/>
  <c r="U205" i="1"/>
  <c r="S205" i="1"/>
  <c r="Q205" i="1"/>
  <c r="O205" i="1"/>
  <c r="E205" i="1"/>
  <c r="F205" i="1" s="1"/>
  <c r="D205" i="1"/>
  <c r="C205" i="1"/>
  <c r="H205" i="1" s="1"/>
  <c r="AC204" i="1"/>
  <c r="AA204" i="1"/>
  <c r="Y204" i="1"/>
  <c r="W204" i="1"/>
  <c r="U204" i="1"/>
  <c r="S204" i="1"/>
  <c r="Q204" i="1"/>
  <c r="O204" i="1"/>
  <c r="E204" i="1"/>
  <c r="D204" i="1"/>
  <c r="C204" i="1"/>
  <c r="H204" i="1" s="1"/>
  <c r="AC203" i="1"/>
  <c r="AA203" i="1"/>
  <c r="Y203" i="1"/>
  <c r="W203" i="1"/>
  <c r="U203" i="1"/>
  <c r="S203" i="1"/>
  <c r="Q203" i="1"/>
  <c r="O203" i="1"/>
  <c r="E203" i="1"/>
  <c r="D203" i="1"/>
  <c r="C203" i="1"/>
  <c r="AC202" i="1"/>
  <c r="AA202" i="1"/>
  <c r="Y202" i="1"/>
  <c r="W202" i="1"/>
  <c r="U202" i="1"/>
  <c r="S202" i="1"/>
  <c r="Q202" i="1"/>
  <c r="O202" i="1"/>
  <c r="C202" i="1"/>
  <c r="AK200" i="1"/>
  <c r="AI200" i="1"/>
  <c r="AG200" i="1"/>
  <c r="AE200" i="1"/>
  <c r="AC200" i="1"/>
  <c r="AA200" i="1"/>
  <c r="Y200" i="1"/>
  <c r="W200" i="1"/>
  <c r="U200" i="1"/>
  <c r="S200" i="1"/>
  <c r="Q200" i="1"/>
  <c r="O200" i="1"/>
  <c r="E200" i="1"/>
  <c r="D200" i="1"/>
  <c r="C200" i="1"/>
  <c r="H200" i="1" s="1"/>
  <c r="AK199" i="1"/>
  <c r="AI199" i="1"/>
  <c r="AG199" i="1"/>
  <c r="AE199" i="1"/>
  <c r="AC199" i="1"/>
  <c r="AA199" i="1"/>
  <c r="Y199" i="1"/>
  <c r="W199" i="1"/>
  <c r="U199" i="1"/>
  <c r="S199" i="1"/>
  <c r="Q199" i="1"/>
  <c r="O199" i="1"/>
  <c r="E199" i="1"/>
  <c r="D199" i="1"/>
  <c r="F199" i="1" s="1"/>
  <c r="C199" i="1"/>
  <c r="H199" i="1" s="1"/>
  <c r="AK198" i="1"/>
  <c r="AI198" i="1"/>
  <c r="AG198" i="1"/>
  <c r="AE198" i="1"/>
  <c r="AC198" i="1"/>
  <c r="AA198" i="1"/>
  <c r="Y198" i="1"/>
  <c r="W198" i="1"/>
  <c r="U198" i="1"/>
  <c r="S198" i="1"/>
  <c r="Q198" i="1"/>
  <c r="O198" i="1"/>
  <c r="E198" i="1"/>
  <c r="D198" i="1"/>
  <c r="C198" i="1"/>
  <c r="H198" i="1" s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I197" i="1" s="1"/>
  <c r="E197" i="1"/>
  <c r="D197" i="1"/>
  <c r="C197" i="1"/>
  <c r="H197" i="1" s="1"/>
  <c r="AK196" i="1"/>
  <c r="AI196" i="1"/>
  <c r="AG196" i="1"/>
  <c r="AE196" i="1"/>
  <c r="AC196" i="1"/>
  <c r="AA196" i="1"/>
  <c r="Y196" i="1"/>
  <c r="W196" i="1"/>
  <c r="U196" i="1"/>
  <c r="S196" i="1"/>
  <c r="Q196" i="1"/>
  <c r="O196" i="1"/>
  <c r="E196" i="1"/>
  <c r="D196" i="1"/>
  <c r="C196" i="1"/>
  <c r="H196" i="1" s="1"/>
  <c r="AK195" i="1"/>
  <c r="AI195" i="1"/>
  <c r="AG195" i="1"/>
  <c r="AE195" i="1"/>
  <c r="AC195" i="1"/>
  <c r="AA195" i="1"/>
  <c r="Y195" i="1"/>
  <c r="W195" i="1"/>
  <c r="U195" i="1"/>
  <c r="S195" i="1"/>
  <c r="Q195" i="1"/>
  <c r="O195" i="1"/>
  <c r="E195" i="1"/>
  <c r="D195" i="1"/>
  <c r="F195" i="1" s="1"/>
  <c r="C195" i="1"/>
  <c r="H195" i="1" s="1"/>
  <c r="AK194" i="1"/>
  <c r="AI194" i="1"/>
  <c r="AG194" i="1"/>
  <c r="AE194" i="1"/>
  <c r="AC194" i="1"/>
  <c r="AA194" i="1"/>
  <c r="Y194" i="1"/>
  <c r="W194" i="1"/>
  <c r="U194" i="1"/>
  <c r="S194" i="1"/>
  <c r="Q194" i="1"/>
  <c r="O194" i="1"/>
  <c r="E194" i="1"/>
  <c r="D194" i="1"/>
  <c r="C194" i="1"/>
  <c r="H194" i="1" s="1"/>
  <c r="AK184" i="1"/>
  <c r="AI184" i="1"/>
  <c r="AG184" i="1"/>
  <c r="AE184" i="1"/>
  <c r="AC184" i="1"/>
  <c r="AA184" i="1"/>
  <c r="Y184" i="1"/>
  <c r="W184" i="1"/>
  <c r="U184" i="1"/>
  <c r="S184" i="1"/>
  <c r="Q184" i="1"/>
  <c r="O184" i="1"/>
  <c r="E184" i="1"/>
  <c r="D184" i="1"/>
  <c r="C184" i="1"/>
  <c r="AK183" i="1"/>
  <c r="AI183" i="1"/>
  <c r="AG183" i="1"/>
  <c r="AE183" i="1"/>
  <c r="AC183" i="1"/>
  <c r="AA183" i="1"/>
  <c r="Y183" i="1"/>
  <c r="W183" i="1"/>
  <c r="U183" i="1"/>
  <c r="S183" i="1"/>
  <c r="Q183" i="1"/>
  <c r="O183" i="1"/>
  <c r="C183" i="1"/>
  <c r="S181" i="1"/>
  <c r="Q181" i="1"/>
  <c r="O181" i="1"/>
  <c r="E181" i="1"/>
  <c r="D181" i="1"/>
  <c r="C181" i="1"/>
  <c r="H181" i="1" s="1"/>
  <c r="S180" i="1"/>
  <c r="Q180" i="1"/>
  <c r="O180" i="1"/>
  <c r="E180" i="1"/>
  <c r="F180" i="1" s="1"/>
  <c r="D180" i="1"/>
  <c r="C180" i="1"/>
  <c r="H180" i="1" s="1"/>
  <c r="S179" i="1"/>
  <c r="Q179" i="1"/>
  <c r="O179" i="1"/>
  <c r="E179" i="1"/>
  <c r="D179" i="1"/>
  <c r="C179" i="1"/>
  <c r="H179" i="1" s="1"/>
  <c r="S178" i="1"/>
  <c r="Q178" i="1"/>
  <c r="O178" i="1"/>
  <c r="E178" i="1"/>
  <c r="D178" i="1"/>
  <c r="C178" i="1"/>
  <c r="H178" i="1" s="1"/>
  <c r="S177" i="1"/>
  <c r="Q177" i="1"/>
  <c r="O177" i="1"/>
  <c r="E177" i="1"/>
  <c r="D177" i="1"/>
  <c r="C177" i="1"/>
  <c r="H177" i="1" s="1"/>
  <c r="S176" i="1"/>
  <c r="Q176" i="1"/>
  <c r="O176" i="1"/>
  <c r="E176" i="1"/>
  <c r="D176" i="1"/>
  <c r="C176" i="1"/>
  <c r="H176" i="1" s="1"/>
  <c r="S175" i="1"/>
  <c r="Q175" i="1"/>
  <c r="O175" i="1"/>
  <c r="E175" i="1"/>
  <c r="D175" i="1"/>
  <c r="C175" i="1"/>
  <c r="H175" i="1" s="1"/>
  <c r="S174" i="1"/>
  <c r="Q174" i="1"/>
  <c r="O174" i="1"/>
  <c r="E174" i="1"/>
  <c r="D174" i="1"/>
  <c r="C174" i="1"/>
  <c r="H174" i="1" s="1"/>
  <c r="S173" i="1"/>
  <c r="Q173" i="1"/>
  <c r="O173" i="1"/>
  <c r="E173" i="1"/>
  <c r="D173" i="1"/>
  <c r="C173" i="1"/>
  <c r="H173" i="1" s="1"/>
  <c r="S172" i="1"/>
  <c r="Q172" i="1"/>
  <c r="O172" i="1"/>
  <c r="E172" i="1"/>
  <c r="D172" i="1"/>
  <c r="C172" i="1"/>
  <c r="H172" i="1" s="1"/>
  <c r="S171" i="1"/>
  <c r="Q171" i="1"/>
  <c r="O171" i="1"/>
  <c r="E171" i="1"/>
  <c r="D171" i="1"/>
  <c r="C171" i="1"/>
  <c r="H171" i="1" s="1"/>
  <c r="S170" i="1"/>
  <c r="Q170" i="1"/>
  <c r="O170" i="1"/>
  <c r="E170" i="1"/>
  <c r="D170" i="1"/>
  <c r="C170" i="1"/>
  <c r="H170" i="1" s="1"/>
  <c r="S169" i="1"/>
  <c r="Q169" i="1"/>
  <c r="O169" i="1"/>
  <c r="E169" i="1"/>
  <c r="F169" i="1" s="1"/>
  <c r="D169" i="1"/>
  <c r="C169" i="1"/>
  <c r="H169" i="1" s="1"/>
  <c r="S168" i="1"/>
  <c r="Q168" i="1"/>
  <c r="O168" i="1"/>
  <c r="E168" i="1"/>
  <c r="D168" i="1"/>
  <c r="C168" i="1"/>
  <c r="H168" i="1" s="1"/>
  <c r="S167" i="1"/>
  <c r="Q167" i="1"/>
  <c r="O167" i="1"/>
  <c r="E167" i="1"/>
  <c r="D167" i="1"/>
  <c r="C167" i="1"/>
  <c r="H167" i="1" s="1"/>
  <c r="S166" i="1"/>
  <c r="Q166" i="1"/>
  <c r="O166" i="1"/>
  <c r="E166" i="1"/>
  <c r="D166" i="1"/>
  <c r="C166" i="1"/>
  <c r="H166" i="1" s="1"/>
  <c r="S165" i="1"/>
  <c r="Q165" i="1"/>
  <c r="O165" i="1"/>
  <c r="E165" i="1"/>
  <c r="D165" i="1"/>
  <c r="C165" i="1"/>
  <c r="H165" i="1" s="1"/>
  <c r="S164" i="1"/>
  <c r="Q164" i="1"/>
  <c r="O164" i="1"/>
  <c r="E164" i="1"/>
  <c r="D164" i="1"/>
  <c r="C164" i="1"/>
  <c r="S163" i="1"/>
  <c r="Q163" i="1"/>
  <c r="O163" i="1"/>
  <c r="C163" i="1"/>
  <c r="S161" i="1"/>
  <c r="Q161" i="1"/>
  <c r="O161" i="1"/>
  <c r="H161" i="1"/>
  <c r="E161" i="1"/>
  <c r="D161" i="1"/>
  <c r="C161" i="1"/>
  <c r="S160" i="1"/>
  <c r="Q160" i="1"/>
  <c r="O160" i="1"/>
  <c r="E160" i="1"/>
  <c r="D160" i="1"/>
  <c r="C160" i="1"/>
  <c r="H160" i="1" s="1"/>
  <c r="S159" i="1"/>
  <c r="Q159" i="1"/>
  <c r="O159" i="1"/>
  <c r="E159" i="1"/>
  <c r="D159" i="1"/>
  <c r="C159" i="1"/>
  <c r="H159" i="1" s="1"/>
  <c r="S158" i="1"/>
  <c r="Q158" i="1"/>
  <c r="O158" i="1"/>
  <c r="E158" i="1"/>
  <c r="D158" i="1"/>
  <c r="C158" i="1"/>
  <c r="H158" i="1" s="1"/>
  <c r="S157" i="1"/>
  <c r="Q157" i="1"/>
  <c r="O157" i="1"/>
  <c r="E157" i="1"/>
  <c r="D157" i="1"/>
  <c r="C157" i="1"/>
  <c r="H157" i="1" s="1"/>
  <c r="S156" i="1"/>
  <c r="Q156" i="1"/>
  <c r="O156" i="1"/>
  <c r="E156" i="1"/>
  <c r="D156" i="1"/>
  <c r="C156" i="1"/>
  <c r="H156" i="1" s="1"/>
  <c r="S155" i="1"/>
  <c r="Q155" i="1"/>
  <c r="O155" i="1"/>
  <c r="E155" i="1"/>
  <c r="D155" i="1"/>
  <c r="C155" i="1"/>
  <c r="H155" i="1" s="1"/>
  <c r="S154" i="1"/>
  <c r="Q154" i="1"/>
  <c r="O154" i="1"/>
  <c r="E154" i="1"/>
  <c r="D154" i="1"/>
  <c r="C154" i="1"/>
  <c r="H154" i="1" s="1"/>
  <c r="S153" i="1"/>
  <c r="Q153" i="1"/>
  <c r="O153" i="1"/>
  <c r="E153" i="1"/>
  <c r="D153" i="1"/>
  <c r="C153" i="1"/>
  <c r="H153" i="1" s="1"/>
  <c r="S152" i="1"/>
  <c r="Q152" i="1"/>
  <c r="O152" i="1"/>
  <c r="E152" i="1"/>
  <c r="D152" i="1"/>
  <c r="C152" i="1"/>
  <c r="H152" i="1" s="1"/>
  <c r="S151" i="1"/>
  <c r="Q151" i="1"/>
  <c r="O151" i="1"/>
  <c r="E151" i="1"/>
  <c r="D151" i="1"/>
  <c r="C151" i="1"/>
  <c r="H151" i="1" s="1"/>
  <c r="S150" i="1"/>
  <c r="Q150" i="1"/>
  <c r="O150" i="1"/>
  <c r="E150" i="1"/>
  <c r="D150" i="1"/>
  <c r="C150" i="1"/>
  <c r="H150" i="1" s="1"/>
  <c r="S149" i="1"/>
  <c r="Q149" i="1"/>
  <c r="O149" i="1"/>
  <c r="E149" i="1"/>
  <c r="D149" i="1"/>
  <c r="C149" i="1"/>
  <c r="H149" i="1" s="1"/>
  <c r="S148" i="1"/>
  <c r="Q148" i="1"/>
  <c r="O148" i="1"/>
  <c r="E148" i="1"/>
  <c r="D148" i="1"/>
  <c r="F148" i="1" s="1"/>
  <c r="C148" i="1"/>
  <c r="H148" i="1" s="1"/>
  <c r="S147" i="1"/>
  <c r="Q147" i="1"/>
  <c r="O147" i="1"/>
  <c r="E147" i="1"/>
  <c r="D147" i="1"/>
  <c r="C147" i="1"/>
  <c r="H147" i="1" s="1"/>
  <c r="S146" i="1"/>
  <c r="Q146" i="1"/>
  <c r="O146" i="1"/>
  <c r="E146" i="1"/>
  <c r="D146" i="1"/>
  <c r="C146" i="1"/>
  <c r="H146" i="1" s="1"/>
  <c r="S145" i="1"/>
  <c r="Q145" i="1"/>
  <c r="O145" i="1"/>
  <c r="E145" i="1"/>
  <c r="D145" i="1"/>
  <c r="C145" i="1"/>
  <c r="H145" i="1" s="1"/>
  <c r="S144" i="1"/>
  <c r="Q144" i="1"/>
  <c r="O144" i="1"/>
  <c r="E144" i="1"/>
  <c r="D144" i="1"/>
  <c r="C144" i="1"/>
  <c r="S143" i="1"/>
  <c r="Q143" i="1"/>
  <c r="O143" i="1"/>
  <c r="C143" i="1"/>
  <c r="W141" i="1"/>
  <c r="U141" i="1"/>
  <c r="S141" i="1"/>
  <c r="Q141" i="1"/>
  <c r="O141" i="1"/>
  <c r="E141" i="1"/>
  <c r="D141" i="1"/>
  <c r="C141" i="1"/>
  <c r="H141" i="1" s="1"/>
  <c r="W140" i="1"/>
  <c r="U140" i="1"/>
  <c r="S140" i="1"/>
  <c r="Q140" i="1"/>
  <c r="O140" i="1"/>
  <c r="E140" i="1"/>
  <c r="D140" i="1"/>
  <c r="C140" i="1"/>
  <c r="H140" i="1" s="1"/>
  <c r="W139" i="1"/>
  <c r="U139" i="1"/>
  <c r="S139" i="1"/>
  <c r="Q139" i="1"/>
  <c r="O139" i="1"/>
  <c r="E139" i="1"/>
  <c r="D139" i="1"/>
  <c r="C139" i="1"/>
  <c r="H139" i="1" s="1"/>
  <c r="W138" i="1"/>
  <c r="U138" i="1"/>
  <c r="S138" i="1"/>
  <c r="Q138" i="1"/>
  <c r="O138" i="1"/>
  <c r="E138" i="1"/>
  <c r="D138" i="1"/>
  <c r="C138" i="1"/>
  <c r="H138" i="1" s="1"/>
  <c r="W137" i="1"/>
  <c r="U137" i="1"/>
  <c r="S137" i="1"/>
  <c r="Q137" i="1"/>
  <c r="O137" i="1"/>
  <c r="E137" i="1"/>
  <c r="D137" i="1"/>
  <c r="C137" i="1"/>
  <c r="H137" i="1" s="1"/>
  <c r="W136" i="1"/>
  <c r="U136" i="1"/>
  <c r="S136" i="1"/>
  <c r="Q136" i="1"/>
  <c r="O136" i="1"/>
  <c r="E136" i="1"/>
  <c r="D136" i="1"/>
  <c r="C136" i="1"/>
  <c r="H136" i="1" s="1"/>
  <c r="W135" i="1"/>
  <c r="U135" i="1"/>
  <c r="S135" i="1"/>
  <c r="Q135" i="1"/>
  <c r="O135" i="1"/>
  <c r="E135" i="1"/>
  <c r="D135" i="1"/>
  <c r="C135" i="1"/>
  <c r="H135" i="1" s="1"/>
  <c r="W134" i="1"/>
  <c r="U134" i="1"/>
  <c r="S134" i="1"/>
  <c r="Q134" i="1"/>
  <c r="O134" i="1"/>
  <c r="E134" i="1"/>
  <c r="D134" i="1"/>
  <c r="C134" i="1"/>
  <c r="H134" i="1" s="1"/>
  <c r="W133" i="1"/>
  <c r="U133" i="1"/>
  <c r="S133" i="1"/>
  <c r="Q133" i="1"/>
  <c r="O133" i="1"/>
  <c r="E133" i="1"/>
  <c r="D133" i="1"/>
  <c r="C133" i="1"/>
  <c r="H133" i="1" s="1"/>
  <c r="W132" i="1"/>
  <c r="U132" i="1"/>
  <c r="S132" i="1"/>
  <c r="Q132" i="1"/>
  <c r="O132" i="1"/>
  <c r="E132" i="1"/>
  <c r="D132" i="1"/>
  <c r="C132" i="1"/>
  <c r="H132" i="1" s="1"/>
  <c r="W131" i="1"/>
  <c r="U131" i="1"/>
  <c r="S131" i="1"/>
  <c r="Q131" i="1"/>
  <c r="O131" i="1"/>
  <c r="E131" i="1"/>
  <c r="D131" i="1"/>
  <c r="C131" i="1"/>
  <c r="H131" i="1" s="1"/>
  <c r="W130" i="1"/>
  <c r="U130" i="1"/>
  <c r="S130" i="1"/>
  <c r="Q130" i="1"/>
  <c r="O130" i="1"/>
  <c r="E130" i="1"/>
  <c r="D130" i="1"/>
  <c r="C130" i="1"/>
  <c r="H130" i="1" s="1"/>
  <c r="W129" i="1"/>
  <c r="U129" i="1"/>
  <c r="S129" i="1"/>
  <c r="Q129" i="1"/>
  <c r="O129" i="1"/>
  <c r="E129" i="1"/>
  <c r="D129" i="1"/>
  <c r="C129" i="1"/>
  <c r="H129" i="1" s="1"/>
  <c r="W128" i="1"/>
  <c r="U128" i="1"/>
  <c r="S128" i="1"/>
  <c r="Q128" i="1"/>
  <c r="O128" i="1"/>
  <c r="E128" i="1"/>
  <c r="D128" i="1"/>
  <c r="C128" i="1"/>
  <c r="H128" i="1" s="1"/>
  <c r="W127" i="1"/>
  <c r="U127" i="1"/>
  <c r="S127" i="1"/>
  <c r="Q127" i="1"/>
  <c r="O127" i="1"/>
  <c r="E127" i="1"/>
  <c r="D127" i="1"/>
  <c r="C127" i="1"/>
  <c r="H127" i="1" s="1"/>
  <c r="W126" i="1"/>
  <c r="U126" i="1"/>
  <c r="S126" i="1"/>
  <c r="Q126" i="1"/>
  <c r="O126" i="1"/>
  <c r="E126" i="1"/>
  <c r="D126" i="1"/>
  <c r="C126" i="1"/>
  <c r="H126" i="1" s="1"/>
  <c r="W125" i="1"/>
  <c r="U125" i="1"/>
  <c r="S125" i="1"/>
  <c r="Q125" i="1"/>
  <c r="O125" i="1"/>
  <c r="E125" i="1"/>
  <c r="D125" i="1"/>
  <c r="C125" i="1"/>
  <c r="W124" i="1"/>
  <c r="U124" i="1"/>
  <c r="S124" i="1"/>
  <c r="Q124" i="1"/>
  <c r="O124" i="1"/>
  <c r="C124" i="1"/>
  <c r="Y122" i="1"/>
  <c r="W122" i="1"/>
  <c r="U122" i="1"/>
  <c r="S122" i="1"/>
  <c r="Q122" i="1"/>
  <c r="O122" i="1"/>
  <c r="E122" i="1"/>
  <c r="D122" i="1"/>
  <c r="C122" i="1"/>
  <c r="H122" i="1" s="1"/>
  <c r="Y121" i="1"/>
  <c r="W121" i="1"/>
  <c r="U121" i="1"/>
  <c r="S121" i="1"/>
  <c r="Q121" i="1"/>
  <c r="O121" i="1"/>
  <c r="E121" i="1"/>
  <c r="D121" i="1"/>
  <c r="C121" i="1"/>
  <c r="H121" i="1" s="1"/>
  <c r="Y120" i="1"/>
  <c r="W120" i="1"/>
  <c r="U120" i="1"/>
  <c r="S120" i="1"/>
  <c r="Q120" i="1"/>
  <c r="O120" i="1"/>
  <c r="E120" i="1"/>
  <c r="D120" i="1"/>
  <c r="C120" i="1"/>
  <c r="H120" i="1" s="1"/>
  <c r="Y119" i="1"/>
  <c r="W119" i="1"/>
  <c r="U119" i="1"/>
  <c r="S119" i="1"/>
  <c r="Q119" i="1"/>
  <c r="O119" i="1"/>
  <c r="E119" i="1"/>
  <c r="D119" i="1"/>
  <c r="C119" i="1"/>
  <c r="H119" i="1" s="1"/>
  <c r="Y118" i="1"/>
  <c r="W118" i="1"/>
  <c r="U118" i="1"/>
  <c r="S118" i="1"/>
  <c r="Q118" i="1"/>
  <c r="O118" i="1"/>
  <c r="E118" i="1"/>
  <c r="D118" i="1"/>
  <c r="C118" i="1"/>
  <c r="H118" i="1" s="1"/>
  <c r="Y117" i="1"/>
  <c r="W117" i="1"/>
  <c r="U117" i="1"/>
  <c r="S117" i="1"/>
  <c r="Q117" i="1"/>
  <c r="O117" i="1"/>
  <c r="E117" i="1"/>
  <c r="D117" i="1"/>
  <c r="C117" i="1"/>
  <c r="H117" i="1" s="1"/>
  <c r="Y116" i="1"/>
  <c r="W116" i="1"/>
  <c r="U116" i="1"/>
  <c r="S116" i="1"/>
  <c r="Q116" i="1"/>
  <c r="O116" i="1"/>
  <c r="E116" i="1"/>
  <c r="D116" i="1"/>
  <c r="C116" i="1"/>
  <c r="H116" i="1" s="1"/>
  <c r="Y115" i="1"/>
  <c r="W115" i="1"/>
  <c r="U115" i="1"/>
  <c r="S115" i="1"/>
  <c r="Q115" i="1"/>
  <c r="O115" i="1"/>
  <c r="E115" i="1"/>
  <c r="D115" i="1"/>
  <c r="C115" i="1"/>
  <c r="H115" i="1" s="1"/>
  <c r="Y114" i="1"/>
  <c r="W114" i="1"/>
  <c r="U114" i="1"/>
  <c r="S114" i="1"/>
  <c r="Q114" i="1"/>
  <c r="O114" i="1"/>
  <c r="E114" i="1"/>
  <c r="D114" i="1"/>
  <c r="C114" i="1"/>
  <c r="H114" i="1" s="1"/>
  <c r="Y113" i="1"/>
  <c r="W113" i="1"/>
  <c r="U113" i="1"/>
  <c r="S113" i="1"/>
  <c r="Q113" i="1"/>
  <c r="O113" i="1"/>
  <c r="E113" i="1"/>
  <c r="D113" i="1"/>
  <c r="C113" i="1"/>
  <c r="H113" i="1" s="1"/>
  <c r="Y112" i="1"/>
  <c r="W112" i="1"/>
  <c r="U112" i="1"/>
  <c r="S112" i="1"/>
  <c r="Q112" i="1"/>
  <c r="O112" i="1"/>
  <c r="E112" i="1"/>
  <c r="D112" i="1"/>
  <c r="C112" i="1"/>
  <c r="H112" i="1" s="1"/>
  <c r="Y111" i="1"/>
  <c r="W111" i="1"/>
  <c r="U111" i="1"/>
  <c r="S111" i="1"/>
  <c r="Q111" i="1"/>
  <c r="O111" i="1"/>
  <c r="E111" i="1"/>
  <c r="D111" i="1"/>
  <c r="C111" i="1"/>
  <c r="H111" i="1" s="1"/>
  <c r="Y110" i="1"/>
  <c r="W110" i="1"/>
  <c r="U110" i="1"/>
  <c r="S110" i="1"/>
  <c r="Q110" i="1"/>
  <c r="O110" i="1"/>
  <c r="E110" i="1"/>
  <c r="D110" i="1"/>
  <c r="F110" i="1" s="1"/>
  <c r="C110" i="1"/>
  <c r="H110" i="1" s="1"/>
  <c r="Y109" i="1"/>
  <c r="W109" i="1"/>
  <c r="U109" i="1"/>
  <c r="S109" i="1"/>
  <c r="Q109" i="1"/>
  <c r="O109" i="1"/>
  <c r="E109" i="1"/>
  <c r="D109" i="1"/>
  <c r="C109" i="1"/>
  <c r="H109" i="1" s="1"/>
  <c r="Y108" i="1"/>
  <c r="W108" i="1"/>
  <c r="U108" i="1"/>
  <c r="S108" i="1"/>
  <c r="Q108" i="1"/>
  <c r="O108" i="1"/>
  <c r="E108" i="1"/>
  <c r="D108" i="1"/>
  <c r="C108" i="1"/>
  <c r="H108" i="1" s="1"/>
  <c r="Y107" i="1"/>
  <c r="W107" i="1"/>
  <c r="U107" i="1"/>
  <c r="S107" i="1"/>
  <c r="Q107" i="1"/>
  <c r="O107" i="1"/>
  <c r="E107" i="1"/>
  <c r="D107" i="1"/>
  <c r="C107" i="1"/>
  <c r="H107" i="1" s="1"/>
  <c r="Y106" i="1"/>
  <c r="W106" i="1"/>
  <c r="U106" i="1"/>
  <c r="S106" i="1"/>
  <c r="Q106" i="1"/>
  <c r="O106" i="1"/>
  <c r="E106" i="1"/>
  <c r="D106" i="1"/>
  <c r="C106" i="1"/>
  <c r="Y105" i="1"/>
  <c r="W105" i="1"/>
  <c r="U105" i="1"/>
  <c r="S105" i="1"/>
  <c r="Q105" i="1"/>
  <c r="O105" i="1"/>
  <c r="C105" i="1"/>
  <c r="O103" i="1"/>
  <c r="I103" i="1" s="1"/>
  <c r="E103" i="1"/>
  <c r="D103" i="1"/>
  <c r="C103" i="1"/>
  <c r="H103" i="1" s="1"/>
  <c r="O102" i="1"/>
  <c r="I102" i="1" s="1"/>
  <c r="E102" i="1"/>
  <c r="D102" i="1"/>
  <c r="F102" i="1" s="1"/>
  <c r="C102" i="1"/>
  <c r="H102" i="1" s="1"/>
  <c r="O101" i="1"/>
  <c r="I101" i="1" s="1"/>
  <c r="E101" i="1"/>
  <c r="D101" i="1"/>
  <c r="C101" i="1"/>
  <c r="H101" i="1" s="1"/>
  <c r="O100" i="1"/>
  <c r="I100" i="1" s="1"/>
  <c r="E100" i="1"/>
  <c r="D100" i="1"/>
  <c r="C100" i="1"/>
  <c r="H100" i="1" s="1"/>
  <c r="O99" i="1"/>
  <c r="I99" i="1" s="1"/>
  <c r="E99" i="1"/>
  <c r="D99" i="1"/>
  <c r="C99" i="1"/>
  <c r="H99" i="1" s="1"/>
  <c r="O98" i="1"/>
  <c r="I98" i="1" s="1"/>
  <c r="E98" i="1"/>
  <c r="D98" i="1"/>
  <c r="F98" i="1" s="1"/>
  <c r="C98" i="1"/>
  <c r="H98" i="1" s="1"/>
  <c r="O97" i="1"/>
  <c r="I97" i="1" s="1"/>
  <c r="E97" i="1"/>
  <c r="D97" i="1"/>
  <c r="C97" i="1"/>
  <c r="H97" i="1" s="1"/>
  <c r="O96" i="1"/>
  <c r="I96" i="1" s="1"/>
  <c r="E96" i="1"/>
  <c r="D96" i="1"/>
  <c r="C96" i="1"/>
  <c r="H96" i="1" s="1"/>
  <c r="O95" i="1"/>
  <c r="I95" i="1" s="1"/>
  <c r="E95" i="1"/>
  <c r="D95" i="1"/>
  <c r="C95" i="1"/>
  <c r="H95" i="1" s="1"/>
  <c r="O94" i="1"/>
  <c r="I94" i="1" s="1"/>
  <c r="E94" i="1"/>
  <c r="D94" i="1"/>
  <c r="F94" i="1" s="1"/>
  <c r="C94" i="1"/>
  <c r="H94" i="1" s="1"/>
  <c r="O93" i="1"/>
  <c r="I93" i="1" s="1"/>
  <c r="E93" i="1"/>
  <c r="D93" i="1"/>
  <c r="C93" i="1"/>
  <c r="H93" i="1" s="1"/>
  <c r="O92" i="1"/>
  <c r="I92" i="1" s="1"/>
  <c r="E92" i="1"/>
  <c r="D92" i="1"/>
  <c r="C92" i="1"/>
  <c r="H92" i="1" s="1"/>
  <c r="O91" i="1"/>
  <c r="I91" i="1" s="1"/>
  <c r="E91" i="1"/>
  <c r="D91" i="1"/>
  <c r="C91" i="1"/>
  <c r="H91" i="1" s="1"/>
  <c r="O90" i="1"/>
  <c r="I90" i="1" s="1"/>
  <c r="E90" i="1"/>
  <c r="D90" i="1"/>
  <c r="C90" i="1"/>
  <c r="H90" i="1" s="1"/>
  <c r="O89" i="1"/>
  <c r="I89" i="1" s="1"/>
  <c r="E89" i="1"/>
  <c r="D89" i="1"/>
  <c r="C89" i="1"/>
  <c r="H89" i="1" s="1"/>
  <c r="O88" i="1"/>
  <c r="I88" i="1" s="1"/>
  <c r="E88" i="1"/>
  <c r="D88" i="1"/>
  <c r="C88" i="1"/>
  <c r="H88" i="1" s="1"/>
  <c r="O87" i="1"/>
  <c r="E87" i="1"/>
  <c r="D87" i="1"/>
  <c r="C87" i="1"/>
  <c r="O86" i="1"/>
  <c r="C86" i="1"/>
  <c r="AA84" i="1"/>
  <c r="Y84" i="1"/>
  <c r="W84" i="1"/>
  <c r="U84" i="1"/>
  <c r="S84" i="1"/>
  <c r="Q84" i="1"/>
  <c r="O84" i="1"/>
  <c r="E84" i="1"/>
  <c r="D84" i="1"/>
  <c r="C84" i="1"/>
  <c r="H84" i="1" s="1"/>
  <c r="AA83" i="1"/>
  <c r="Y83" i="1"/>
  <c r="W83" i="1"/>
  <c r="U83" i="1"/>
  <c r="S83" i="1"/>
  <c r="Q83" i="1"/>
  <c r="O83" i="1"/>
  <c r="E83" i="1"/>
  <c r="D83" i="1"/>
  <c r="C83" i="1"/>
  <c r="H83" i="1" s="1"/>
  <c r="AA82" i="1"/>
  <c r="Y82" i="1"/>
  <c r="W82" i="1"/>
  <c r="U82" i="1"/>
  <c r="S82" i="1"/>
  <c r="Q82" i="1"/>
  <c r="O82" i="1"/>
  <c r="E82" i="1"/>
  <c r="D82" i="1"/>
  <c r="C82" i="1"/>
  <c r="H82" i="1" s="1"/>
  <c r="AA81" i="1"/>
  <c r="Y81" i="1"/>
  <c r="W81" i="1"/>
  <c r="U81" i="1"/>
  <c r="S81" i="1"/>
  <c r="Q81" i="1"/>
  <c r="O81" i="1"/>
  <c r="E81" i="1"/>
  <c r="D81" i="1"/>
  <c r="C81" i="1"/>
  <c r="H81" i="1" s="1"/>
  <c r="AA80" i="1"/>
  <c r="Y80" i="1"/>
  <c r="W80" i="1"/>
  <c r="U80" i="1"/>
  <c r="S80" i="1"/>
  <c r="Q80" i="1"/>
  <c r="O80" i="1"/>
  <c r="E80" i="1"/>
  <c r="D80" i="1"/>
  <c r="C80" i="1"/>
  <c r="H80" i="1" s="1"/>
  <c r="AA79" i="1"/>
  <c r="Y79" i="1"/>
  <c r="W79" i="1"/>
  <c r="U79" i="1"/>
  <c r="S79" i="1"/>
  <c r="Q79" i="1"/>
  <c r="O79" i="1"/>
  <c r="E79" i="1"/>
  <c r="D79" i="1"/>
  <c r="C79" i="1"/>
  <c r="H79" i="1" s="1"/>
  <c r="AA78" i="1"/>
  <c r="Y78" i="1"/>
  <c r="W78" i="1"/>
  <c r="U78" i="1"/>
  <c r="S78" i="1"/>
  <c r="Q78" i="1"/>
  <c r="O78" i="1"/>
  <c r="E78" i="1"/>
  <c r="D78" i="1"/>
  <c r="C78" i="1"/>
  <c r="H78" i="1" s="1"/>
  <c r="AA77" i="1"/>
  <c r="Y77" i="1"/>
  <c r="W77" i="1"/>
  <c r="U77" i="1"/>
  <c r="S77" i="1"/>
  <c r="Q77" i="1"/>
  <c r="O77" i="1"/>
  <c r="E77" i="1"/>
  <c r="D77" i="1"/>
  <c r="C77" i="1"/>
  <c r="H77" i="1" s="1"/>
  <c r="AA76" i="1"/>
  <c r="Y76" i="1"/>
  <c r="W76" i="1"/>
  <c r="U76" i="1"/>
  <c r="S76" i="1"/>
  <c r="Q76" i="1"/>
  <c r="O76" i="1"/>
  <c r="E76" i="1"/>
  <c r="D76" i="1"/>
  <c r="C76" i="1"/>
  <c r="H76" i="1" s="1"/>
  <c r="AA75" i="1"/>
  <c r="Y75" i="1"/>
  <c r="W75" i="1"/>
  <c r="U75" i="1"/>
  <c r="S75" i="1"/>
  <c r="Q75" i="1"/>
  <c r="O75" i="1"/>
  <c r="E75" i="1"/>
  <c r="D75" i="1"/>
  <c r="C75" i="1"/>
  <c r="H75" i="1" s="1"/>
  <c r="AA74" i="1"/>
  <c r="Y74" i="1"/>
  <c r="W74" i="1"/>
  <c r="U74" i="1"/>
  <c r="S74" i="1"/>
  <c r="Q74" i="1"/>
  <c r="O74" i="1"/>
  <c r="E74" i="1"/>
  <c r="D74" i="1"/>
  <c r="C74" i="1"/>
  <c r="H74" i="1" s="1"/>
  <c r="AA73" i="1"/>
  <c r="Y73" i="1"/>
  <c r="W73" i="1"/>
  <c r="U73" i="1"/>
  <c r="S73" i="1"/>
  <c r="Q73" i="1"/>
  <c r="O73" i="1"/>
  <c r="E73" i="1"/>
  <c r="D73" i="1"/>
  <c r="C73" i="1"/>
  <c r="H73" i="1" s="1"/>
  <c r="AA72" i="1"/>
  <c r="Y72" i="1"/>
  <c r="W72" i="1"/>
  <c r="U72" i="1"/>
  <c r="S72" i="1"/>
  <c r="Q72" i="1"/>
  <c r="O72" i="1"/>
  <c r="E72" i="1"/>
  <c r="F72" i="1" s="1"/>
  <c r="D72" i="1"/>
  <c r="C72" i="1"/>
  <c r="H72" i="1" s="1"/>
  <c r="AA71" i="1"/>
  <c r="Y71" i="1"/>
  <c r="W71" i="1"/>
  <c r="U71" i="1"/>
  <c r="S71" i="1"/>
  <c r="Q71" i="1"/>
  <c r="O71" i="1"/>
  <c r="E71" i="1"/>
  <c r="D71" i="1"/>
  <c r="C71" i="1"/>
  <c r="H71" i="1" s="1"/>
  <c r="AA70" i="1"/>
  <c r="Y70" i="1"/>
  <c r="W70" i="1"/>
  <c r="U70" i="1"/>
  <c r="S70" i="1"/>
  <c r="Q70" i="1"/>
  <c r="O70" i="1"/>
  <c r="E70" i="1"/>
  <c r="D70" i="1"/>
  <c r="C70" i="1"/>
  <c r="H70" i="1" s="1"/>
  <c r="AA69" i="1"/>
  <c r="Y69" i="1"/>
  <c r="W69" i="1"/>
  <c r="U69" i="1"/>
  <c r="S69" i="1"/>
  <c r="Q69" i="1"/>
  <c r="O69" i="1"/>
  <c r="E69" i="1"/>
  <c r="D69" i="1"/>
  <c r="C69" i="1"/>
  <c r="H69" i="1" s="1"/>
  <c r="AA68" i="1"/>
  <c r="Y68" i="1"/>
  <c r="W68" i="1"/>
  <c r="U68" i="1"/>
  <c r="S68" i="1"/>
  <c r="Q68" i="1"/>
  <c r="O68" i="1"/>
  <c r="E68" i="1"/>
  <c r="D68" i="1"/>
  <c r="C68" i="1"/>
  <c r="H68" i="1" s="1"/>
  <c r="AA67" i="1"/>
  <c r="Y67" i="1"/>
  <c r="W67" i="1"/>
  <c r="U67" i="1"/>
  <c r="S67" i="1"/>
  <c r="Q67" i="1"/>
  <c r="O67" i="1"/>
  <c r="E67" i="1"/>
  <c r="D67" i="1"/>
  <c r="C67" i="1"/>
  <c r="AA66" i="1"/>
  <c r="Y66" i="1"/>
  <c r="W66" i="1"/>
  <c r="U66" i="1"/>
  <c r="S66" i="1"/>
  <c r="Q66" i="1"/>
  <c r="O66" i="1"/>
  <c r="C66" i="1"/>
  <c r="U64" i="1"/>
  <c r="S64" i="1"/>
  <c r="Q64" i="1"/>
  <c r="O64" i="1"/>
  <c r="E64" i="1"/>
  <c r="D64" i="1"/>
  <c r="C64" i="1"/>
  <c r="H64" i="1" s="1"/>
  <c r="U63" i="1"/>
  <c r="S63" i="1"/>
  <c r="Q63" i="1"/>
  <c r="O63" i="1"/>
  <c r="E63" i="1"/>
  <c r="D63" i="1"/>
  <c r="C63" i="1"/>
  <c r="H63" i="1" s="1"/>
  <c r="U62" i="1"/>
  <c r="S62" i="1"/>
  <c r="Q62" i="1"/>
  <c r="O62" i="1"/>
  <c r="E62" i="1"/>
  <c r="D62" i="1"/>
  <c r="C62" i="1"/>
  <c r="H62" i="1" s="1"/>
  <c r="U61" i="1"/>
  <c r="S61" i="1"/>
  <c r="Q61" i="1"/>
  <c r="O61" i="1"/>
  <c r="E61" i="1"/>
  <c r="D61" i="1"/>
  <c r="C61" i="1"/>
  <c r="H61" i="1" s="1"/>
  <c r="U60" i="1"/>
  <c r="S60" i="1"/>
  <c r="Q60" i="1"/>
  <c r="O60" i="1"/>
  <c r="E60" i="1"/>
  <c r="D60" i="1"/>
  <c r="C60" i="1"/>
  <c r="H60" i="1" s="1"/>
  <c r="U59" i="1"/>
  <c r="S59" i="1"/>
  <c r="Q59" i="1"/>
  <c r="O59" i="1"/>
  <c r="E59" i="1"/>
  <c r="D59" i="1"/>
  <c r="C59" i="1"/>
  <c r="H59" i="1" s="1"/>
  <c r="U58" i="1"/>
  <c r="S58" i="1"/>
  <c r="Q58" i="1"/>
  <c r="O58" i="1"/>
  <c r="E58" i="1"/>
  <c r="D58" i="1"/>
  <c r="C58" i="1"/>
  <c r="H58" i="1" s="1"/>
  <c r="U57" i="1"/>
  <c r="S57" i="1"/>
  <c r="Q57" i="1"/>
  <c r="O57" i="1"/>
  <c r="E57" i="1"/>
  <c r="D57" i="1"/>
  <c r="C57" i="1"/>
  <c r="H57" i="1" s="1"/>
  <c r="U56" i="1"/>
  <c r="S56" i="1"/>
  <c r="Q56" i="1"/>
  <c r="O56" i="1"/>
  <c r="E56" i="1"/>
  <c r="D56" i="1"/>
  <c r="C56" i="1"/>
  <c r="H56" i="1" s="1"/>
  <c r="U55" i="1"/>
  <c r="S55" i="1"/>
  <c r="Q55" i="1"/>
  <c r="O55" i="1"/>
  <c r="E55" i="1"/>
  <c r="D55" i="1"/>
  <c r="C55" i="1"/>
  <c r="H55" i="1" s="1"/>
  <c r="U54" i="1"/>
  <c r="S54" i="1"/>
  <c r="Q54" i="1"/>
  <c r="O54" i="1"/>
  <c r="E54" i="1"/>
  <c r="D54" i="1"/>
  <c r="C54" i="1"/>
  <c r="H54" i="1" s="1"/>
  <c r="U53" i="1"/>
  <c r="S53" i="1"/>
  <c r="Q53" i="1"/>
  <c r="O53" i="1"/>
  <c r="E53" i="1"/>
  <c r="D53" i="1"/>
  <c r="C53" i="1"/>
  <c r="H53" i="1" s="1"/>
  <c r="U52" i="1"/>
  <c r="S52" i="1"/>
  <c r="Q52" i="1"/>
  <c r="O52" i="1"/>
  <c r="E52" i="1"/>
  <c r="D52" i="1"/>
  <c r="C52" i="1"/>
  <c r="H52" i="1" s="1"/>
  <c r="U51" i="1"/>
  <c r="S51" i="1"/>
  <c r="Q51" i="1"/>
  <c r="O51" i="1"/>
  <c r="E51" i="1"/>
  <c r="D51" i="1"/>
  <c r="C51" i="1"/>
  <c r="H51" i="1" s="1"/>
  <c r="U50" i="1"/>
  <c r="S50" i="1"/>
  <c r="Q50" i="1"/>
  <c r="O50" i="1"/>
  <c r="E50" i="1"/>
  <c r="D50" i="1"/>
  <c r="C50" i="1"/>
  <c r="H50" i="1" s="1"/>
  <c r="U49" i="1"/>
  <c r="S49" i="1"/>
  <c r="Q49" i="1"/>
  <c r="O49" i="1"/>
  <c r="E49" i="1"/>
  <c r="D49" i="1"/>
  <c r="C49" i="1"/>
  <c r="H49" i="1" s="1"/>
  <c r="U48" i="1"/>
  <c r="S48" i="1"/>
  <c r="Q48" i="1"/>
  <c r="O48" i="1"/>
  <c r="E48" i="1"/>
  <c r="D48" i="1"/>
  <c r="C48" i="1"/>
  <c r="U47" i="1"/>
  <c r="S47" i="1"/>
  <c r="Q47" i="1"/>
  <c r="O47" i="1"/>
  <c r="C47" i="1"/>
  <c r="Q45" i="1"/>
  <c r="O45" i="1"/>
  <c r="E45" i="1"/>
  <c r="D45" i="1"/>
  <c r="C45" i="1"/>
  <c r="H45" i="1" s="1"/>
  <c r="Q44" i="1"/>
  <c r="O44" i="1"/>
  <c r="E44" i="1"/>
  <c r="D44" i="1"/>
  <c r="F44" i="1" s="1"/>
  <c r="C44" i="1"/>
  <c r="H44" i="1" s="1"/>
  <c r="Q43" i="1"/>
  <c r="O43" i="1"/>
  <c r="E43" i="1"/>
  <c r="D43" i="1"/>
  <c r="C43" i="1"/>
  <c r="H43" i="1" s="1"/>
  <c r="Q42" i="1"/>
  <c r="O42" i="1"/>
  <c r="I42" i="1" s="1"/>
  <c r="E42" i="1"/>
  <c r="D42" i="1"/>
  <c r="C42" i="1"/>
  <c r="H42" i="1" s="1"/>
  <c r="Q41" i="1"/>
  <c r="O41" i="1"/>
  <c r="E41" i="1"/>
  <c r="D41" i="1"/>
  <c r="C41" i="1"/>
  <c r="H41" i="1" s="1"/>
  <c r="Q40" i="1"/>
  <c r="O40" i="1"/>
  <c r="E40" i="1"/>
  <c r="D40" i="1"/>
  <c r="C40" i="1"/>
  <c r="H40" i="1" s="1"/>
  <c r="Q39" i="1"/>
  <c r="O39" i="1"/>
  <c r="E39" i="1"/>
  <c r="D39" i="1"/>
  <c r="F39" i="1" s="1"/>
  <c r="C39" i="1"/>
  <c r="H39" i="1" s="1"/>
  <c r="Q38" i="1"/>
  <c r="O38" i="1"/>
  <c r="E38" i="1"/>
  <c r="D38" i="1"/>
  <c r="C38" i="1"/>
  <c r="H38" i="1" s="1"/>
  <c r="Q37" i="1"/>
  <c r="O37" i="1"/>
  <c r="I37" i="1" s="1"/>
  <c r="E37" i="1"/>
  <c r="D37" i="1"/>
  <c r="C37" i="1"/>
  <c r="H37" i="1" s="1"/>
  <c r="Q36" i="1"/>
  <c r="O36" i="1"/>
  <c r="E36" i="1"/>
  <c r="D36" i="1"/>
  <c r="C36" i="1"/>
  <c r="H36" i="1" s="1"/>
  <c r="Q35" i="1"/>
  <c r="O35" i="1"/>
  <c r="E35" i="1"/>
  <c r="D35" i="1"/>
  <c r="C35" i="1"/>
  <c r="H35" i="1" s="1"/>
  <c r="Q34" i="1"/>
  <c r="O34" i="1"/>
  <c r="E34" i="1"/>
  <c r="D34" i="1"/>
  <c r="C34" i="1"/>
  <c r="H34" i="1" s="1"/>
  <c r="Q33" i="1"/>
  <c r="O33" i="1"/>
  <c r="E33" i="1"/>
  <c r="D33" i="1"/>
  <c r="C33" i="1"/>
  <c r="H33" i="1" s="1"/>
  <c r="Q32" i="1"/>
  <c r="O32" i="1"/>
  <c r="E32" i="1"/>
  <c r="D32" i="1"/>
  <c r="C32" i="1"/>
  <c r="H32" i="1" s="1"/>
  <c r="Q31" i="1"/>
  <c r="O31" i="1"/>
  <c r="E31" i="1"/>
  <c r="D31" i="1"/>
  <c r="C31" i="1"/>
  <c r="H31" i="1" s="1"/>
  <c r="Q30" i="1"/>
  <c r="O30" i="1"/>
  <c r="E30" i="1"/>
  <c r="D30" i="1"/>
  <c r="C30" i="1"/>
  <c r="H30" i="1" s="1"/>
  <c r="Q29" i="1"/>
  <c r="O29" i="1"/>
  <c r="E29" i="1"/>
  <c r="D29" i="1"/>
  <c r="C29" i="1"/>
  <c r="H29" i="1" s="1"/>
  <c r="Q28" i="1"/>
  <c r="O28" i="1"/>
  <c r="E28" i="1"/>
  <c r="D28" i="1"/>
  <c r="C28" i="1"/>
  <c r="Q27" i="1"/>
  <c r="O27" i="1"/>
  <c r="C27" i="1"/>
  <c r="AC25" i="1"/>
  <c r="AA25" i="1"/>
  <c r="Y25" i="1"/>
  <c r="W25" i="1"/>
  <c r="U25" i="1"/>
  <c r="S25" i="1"/>
  <c r="Q25" i="1"/>
  <c r="O25" i="1"/>
  <c r="E25" i="1"/>
  <c r="D25" i="1"/>
  <c r="C25" i="1"/>
  <c r="H25" i="1" s="1"/>
  <c r="AC24" i="1"/>
  <c r="AA24" i="1"/>
  <c r="Y24" i="1"/>
  <c r="W24" i="1"/>
  <c r="U24" i="1"/>
  <c r="S24" i="1"/>
  <c r="Q24" i="1"/>
  <c r="O24" i="1"/>
  <c r="E24" i="1"/>
  <c r="D24" i="1"/>
  <c r="C24" i="1"/>
  <c r="H24" i="1" s="1"/>
  <c r="AC23" i="1"/>
  <c r="AA23" i="1"/>
  <c r="Y23" i="1"/>
  <c r="W23" i="1"/>
  <c r="U23" i="1"/>
  <c r="S23" i="1"/>
  <c r="Q23" i="1"/>
  <c r="O23" i="1"/>
  <c r="E23" i="1"/>
  <c r="D23" i="1"/>
  <c r="C23" i="1"/>
  <c r="H23" i="1" s="1"/>
  <c r="AC22" i="1"/>
  <c r="AA22" i="1"/>
  <c r="Y22" i="1"/>
  <c r="W22" i="1"/>
  <c r="U22" i="1"/>
  <c r="S22" i="1"/>
  <c r="Q22" i="1"/>
  <c r="O22" i="1"/>
  <c r="E22" i="1"/>
  <c r="D22" i="1"/>
  <c r="C22" i="1"/>
  <c r="H22" i="1" s="1"/>
  <c r="AC21" i="1"/>
  <c r="AA21" i="1"/>
  <c r="Y21" i="1"/>
  <c r="W21" i="1"/>
  <c r="U21" i="1"/>
  <c r="S21" i="1"/>
  <c r="Q21" i="1"/>
  <c r="O21" i="1"/>
  <c r="E21" i="1"/>
  <c r="D21" i="1"/>
  <c r="C21" i="1"/>
  <c r="H21" i="1" s="1"/>
  <c r="AC20" i="1"/>
  <c r="AA20" i="1"/>
  <c r="Y20" i="1"/>
  <c r="W20" i="1"/>
  <c r="U20" i="1"/>
  <c r="S20" i="1"/>
  <c r="Q20" i="1"/>
  <c r="O20" i="1"/>
  <c r="E20" i="1"/>
  <c r="D20" i="1"/>
  <c r="C20" i="1"/>
  <c r="H20" i="1" s="1"/>
  <c r="AC19" i="1"/>
  <c r="AA19" i="1"/>
  <c r="Y19" i="1"/>
  <c r="W19" i="1"/>
  <c r="U19" i="1"/>
  <c r="S19" i="1"/>
  <c r="Q19" i="1"/>
  <c r="O19" i="1"/>
  <c r="E19" i="1"/>
  <c r="D19" i="1"/>
  <c r="C19" i="1"/>
  <c r="H19" i="1" s="1"/>
  <c r="AC18" i="1"/>
  <c r="AA18" i="1"/>
  <c r="Y18" i="1"/>
  <c r="W18" i="1"/>
  <c r="U18" i="1"/>
  <c r="S18" i="1"/>
  <c r="Q18" i="1"/>
  <c r="O18" i="1"/>
  <c r="E18" i="1"/>
  <c r="D18" i="1"/>
  <c r="C18" i="1"/>
  <c r="H18" i="1" s="1"/>
  <c r="AC17" i="1"/>
  <c r="AA17" i="1"/>
  <c r="Y17" i="1"/>
  <c r="W17" i="1"/>
  <c r="U17" i="1"/>
  <c r="S17" i="1"/>
  <c r="Q17" i="1"/>
  <c r="O17" i="1"/>
  <c r="E17" i="1"/>
  <c r="D17" i="1"/>
  <c r="C17" i="1"/>
  <c r="H17" i="1" s="1"/>
  <c r="AC16" i="1"/>
  <c r="AA16" i="1"/>
  <c r="Y16" i="1"/>
  <c r="W16" i="1"/>
  <c r="U16" i="1"/>
  <c r="S16" i="1"/>
  <c r="Q16" i="1"/>
  <c r="O16" i="1"/>
  <c r="E16" i="1"/>
  <c r="D16" i="1"/>
  <c r="C16" i="1"/>
  <c r="H16" i="1" s="1"/>
  <c r="AC15" i="1"/>
  <c r="AA15" i="1"/>
  <c r="Y15" i="1"/>
  <c r="W15" i="1"/>
  <c r="U15" i="1"/>
  <c r="S15" i="1"/>
  <c r="Q15" i="1"/>
  <c r="O15" i="1"/>
  <c r="E15" i="1"/>
  <c r="D15" i="1"/>
  <c r="C15" i="1"/>
  <c r="H15" i="1" s="1"/>
  <c r="AC14" i="1"/>
  <c r="AA14" i="1"/>
  <c r="Y14" i="1"/>
  <c r="W14" i="1"/>
  <c r="U14" i="1"/>
  <c r="S14" i="1"/>
  <c r="Q14" i="1"/>
  <c r="O14" i="1"/>
  <c r="E14" i="1"/>
  <c r="D14" i="1"/>
  <c r="C14" i="1"/>
  <c r="H14" i="1" s="1"/>
  <c r="AC13" i="1"/>
  <c r="AA13" i="1"/>
  <c r="Y13" i="1"/>
  <c r="W13" i="1"/>
  <c r="U13" i="1"/>
  <c r="S13" i="1"/>
  <c r="Q13" i="1"/>
  <c r="O13" i="1"/>
  <c r="E13" i="1"/>
  <c r="D13" i="1"/>
  <c r="C13" i="1"/>
  <c r="H13" i="1" s="1"/>
  <c r="AC12" i="1"/>
  <c r="AA12" i="1"/>
  <c r="Y12" i="1"/>
  <c r="W12" i="1"/>
  <c r="U12" i="1"/>
  <c r="S12" i="1"/>
  <c r="Q12" i="1"/>
  <c r="O12" i="1"/>
  <c r="E12" i="1"/>
  <c r="D12" i="1"/>
  <c r="C12" i="1"/>
  <c r="H12" i="1" s="1"/>
  <c r="AC11" i="1"/>
  <c r="AA11" i="1"/>
  <c r="Y11" i="1"/>
  <c r="W11" i="1"/>
  <c r="U11" i="1"/>
  <c r="S11" i="1"/>
  <c r="Q11" i="1"/>
  <c r="O11" i="1"/>
  <c r="E11" i="1"/>
  <c r="D11" i="1"/>
  <c r="C11" i="1"/>
  <c r="H11" i="1" s="1"/>
  <c r="AC10" i="1"/>
  <c r="AA10" i="1"/>
  <c r="Y10" i="1"/>
  <c r="W10" i="1"/>
  <c r="U10" i="1"/>
  <c r="S10" i="1"/>
  <c r="Q10" i="1"/>
  <c r="O10" i="1"/>
  <c r="E10" i="1"/>
  <c r="D10" i="1"/>
  <c r="C10" i="1"/>
  <c r="H10" i="1" s="1"/>
  <c r="AC9" i="1"/>
  <c r="AA9" i="1"/>
  <c r="Y9" i="1"/>
  <c r="W9" i="1"/>
  <c r="U9" i="1"/>
  <c r="S9" i="1"/>
  <c r="Q9" i="1"/>
  <c r="O9" i="1"/>
  <c r="E9" i="1"/>
  <c r="D9" i="1"/>
  <c r="C9" i="1"/>
  <c r="AC8" i="1"/>
  <c r="AA8" i="1"/>
  <c r="Y8" i="1"/>
  <c r="W8" i="1"/>
  <c r="U8" i="1"/>
  <c r="S8" i="1"/>
  <c r="Q8" i="1"/>
  <c r="O8" i="1"/>
  <c r="C8" i="1"/>
  <c r="F61" i="1" l="1"/>
  <c r="F23" i="1"/>
  <c r="I35" i="1"/>
  <c r="F37" i="1"/>
  <c r="I39" i="1"/>
  <c r="F147" i="1"/>
  <c r="F13" i="1"/>
  <c r="F21" i="1"/>
  <c r="F53" i="1"/>
  <c r="F36" i="1"/>
  <c r="I38" i="1"/>
  <c r="F43" i="1"/>
  <c r="I45" i="1"/>
  <c r="J45" i="1" s="1"/>
  <c r="F52" i="1"/>
  <c r="I133" i="1"/>
  <c r="I146" i="1"/>
  <c r="I122" i="1"/>
  <c r="F51" i="1"/>
  <c r="F54" i="1"/>
  <c r="F70" i="1"/>
  <c r="F78" i="1"/>
  <c r="F80" i="1"/>
  <c r="F88" i="1"/>
  <c r="L88" i="1" s="1"/>
  <c r="F113" i="1"/>
  <c r="F128" i="1"/>
  <c r="F129" i="1"/>
  <c r="F130" i="1"/>
  <c r="F131" i="1"/>
  <c r="F132" i="1"/>
  <c r="F133" i="1"/>
  <c r="F140" i="1"/>
  <c r="F157" i="1"/>
  <c r="F208" i="1"/>
  <c r="F11" i="1"/>
  <c r="I109" i="1"/>
  <c r="F120" i="1"/>
  <c r="I147" i="1"/>
  <c r="I153" i="1"/>
  <c r="L153" i="1" s="1"/>
  <c r="F154" i="1"/>
  <c r="F174" i="1"/>
  <c r="F194" i="1"/>
  <c r="I207" i="1"/>
  <c r="F209" i="1"/>
  <c r="I211" i="1"/>
  <c r="F214" i="1"/>
  <c r="F17" i="1"/>
  <c r="F29" i="1"/>
  <c r="I69" i="1"/>
  <c r="I71" i="1"/>
  <c r="L94" i="1"/>
  <c r="I158" i="1"/>
  <c r="F159" i="1"/>
  <c r="I177" i="1"/>
  <c r="I199" i="1"/>
  <c r="L199" i="1" s="1"/>
  <c r="F12" i="1"/>
  <c r="I29" i="1"/>
  <c r="F31" i="1"/>
  <c r="I50" i="1"/>
  <c r="F55" i="1"/>
  <c r="F73" i="1"/>
  <c r="F77" i="1"/>
  <c r="F107" i="1"/>
  <c r="F115" i="1"/>
  <c r="F119" i="1"/>
  <c r="I126" i="1"/>
  <c r="I130" i="1"/>
  <c r="I145" i="1"/>
  <c r="F146" i="1"/>
  <c r="L146" i="1" s="1"/>
  <c r="F173" i="1"/>
  <c r="F196" i="1"/>
  <c r="F211" i="1"/>
  <c r="I51" i="1"/>
  <c r="I52" i="1"/>
  <c r="L52" i="1" s="1"/>
  <c r="F59" i="1"/>
  <c r="F76" i="1"/>
  <c r="F99" i="1"/>
  <c r="L99" i="1" s="1"/>
  <c r="I116" i="1"/>
  <c r="F117" i="1"/>
  <c r="F118" i="1"/>
  <c r="F126" i="1"/>
  <c r="I129" i="1"/>
  <c r="I148" i="1"/>
  <c r="L148" i="1" s="1"/>
  <c r="F149" i="1"/>
  <c r="I152" i="1"/>
  <c r="F153" i="1"/>
  <c r="F155" i="1"/>
  <c r="I156" i="1"/>
  <c r="I167" i="1"/>
  <c r="F168" i="1"/>
  <c r="I172" i="1"/>
  <c r="F175" i="1"/>
  <c r="I180" i="1"/>
  <c r="L180" i="1" s="1"/>
  <c r="I181" i="1"/>
  <c r="J181" i="1" s="1"/>
  <c r="F213" i="1"/>
  <c r="I21" i="1"/>
  <c r="L21" i="1" s="1"/>
  <c r="I22" i="1"/>
  <c r="F24" i="1"/>
  <c r="I25" i="1"/>
  <c r="J25" i="1" s="1"/>
  <c r="F30" i="1"/>
  <c r="L39" i="1"/>
  <c r="F40" i="1"/>
  <c r="I55" i="1"/>
  <c r="F58" i="1"/>
  <c r="I61" i="1"/>
  <c r="L61" i="1" s="1"/>
  <c r="F63" i="1"/>
  <c r="F82" i="1"/>
  <c r="L102" i="1"/>
  <c r="I113" i="1"/>
  <c r="I114" i="1"/>
  <c r="I115" i="1"/>
  <c r="I127" i="1"/>
  <c r="I128" i="1"/>
  <c r="L128" i="1" s="1"/>
  <c r="I135" i="1"/>
  <c r="I136" i="1"/>
  <c r="I173" i="1"/>
  <c r="L173" i="1" s="1"/>
  <c r="I209" i="1"/>
  <c r="I210" i="1"/>
  <c r="I218" i="1"/>
  <c r="L218" i="1" s="1"/>
  <c r="I11" i="1"/>
  <c r="I12" i="1"/>
  <c r="I13" i="1"/>
  <c r="F14" i="1"/>
  <c r="I18" i="1"/>
  <c r="F19" i="1"/>
  <c r="I20" i="1"/>
  <c r="F22" i="1"/>
  <c r="I30" i="1"/>
  <c r="L30" i="1" s="1"/>
  <c r="I34" i="1"/>
  <c r="I36" i="1"/>
  <c r="L36" i="1" s="1"/>
  <c r="I40" i="1"/>
  <c r="F42" i="1"/>
  <c r="I73" i="1"/>
  <c r="F74" i="1"/>
  <c r="F79" i="1"/>
  <c r="F81" i="1"/>
  <c r="F90" i="1"/>
  <c r="L90" i="1" s="1"/>
  <c r="F96" i="1"/>
  <c r="L96" i="1" s="1"/>
  <c r="F101" i="1"/>
  <c r="L101" i="1" s="1"/>
  <c r="F111" i="1"/>
  <c r="F116" i="1"/>
  <c r="I134" i="1"/>
  <c r="F135" i="1"/>
  <c r="F136" i="1"/>
  <c r="F137" i="1"/>
  <c r="F138" i="1"/>
  <c r="F139" i="1"/>
  <c r="F145" i="1"/>
  <c r="L145" i="1" s="1"/>
  <c r="I149" i="1"/>
  <c r="F150" i="1"/>
  <c r="F152" i="1"/>
  <c r="I160" i="1"/>
  <c r="F165" i="1"/>
  <c r="F167" i="1"/>
  <c r="F171" i="1"/>
  <c r="F176" i="1"/>
  <c r="I208" i="1"/>
  <c r="L208" i="1" s="1"/>
  <c r="F210" i="1"/>
  <c r="I217" i="1"/>
  <c r="L217" i="1" s="1"/>
  <c r="I118" i="1"/>
  <c r="I81" i="1"/>
  <c r="I108" i="1"/>
  <c r="I14" i="1"/>
  <c r="L14" i="1" s="1"/>
  <c r="F16" i="1"/>
  <c r="I19" i="1"/>
  <c r="L19" i="1" s="1"/>
  <c r="I31" i="1"/>
  <c r="F33" i="1"/>
  <c r="L37" i="1"/>
  <c r="F38" i="1"/>
  <c r="I54" i="1"/>
  <c r="F57" i="1"/>
  <c r="I75" i="1"/>
  <c r="I175" i="1"/>
  <c r="F62" i="1"/>
  <c r="F10" i="1"/>
  <c r="I10" i="1"/>
  <c r="I23" i="1"/>
  <c r="L23" i="1" s="1"/>
  <c r="I44" i="1"/>
  <c r="L44" i="1" s="1"/>
  <c r="F49" i="1"/>
  <c r="I168" i="1"/>
  <c r="L168" i="1" s="1"/>
  <c r="I84" i="1"/>
  <c r="I117" i="1"/>
  <c r="I140" i="1"/>
  <c r="I174" i="1"/>
  <c r="I198" i="1"/>
  <c r="F204" i="1"/>
  <c r="F15" i="1"/>
  <c r="I24" i="1"/>
  <c r="I32" i="1"/>
  <c r="F41" i="1"/>
  <c r="F56" i="1"/>
  <c r="I58" i="1"/>
  <c r="I64" i="1"/>
  <c r="J64" i="1" s="1"/>
  <c r="F68" i="1"/>
  <c r="I77" i="1"/>
  <c r="F83" i="1"/>
  <c r="L98" i="1"/>
  <c r="I110" i="1"/>
  <c r="L110" i="1" s="1"/>
  <c r="I111" i="1"/>
  <c r="F112" i="1"/>
  <c r="I120" i="1"/>
  <c r="I121" i="1"/>
  <c r="I131" i="1"/>
  <c r="I132" i="1"/>
  <c r="L132" i="1" s="1"/>
  <c r="I141" i="1"/>
  <c r="J141" i="1" s="1"/>
  <c r="I154" i="1"/>
  <c r="I161" i="1"/>
  <c r="I169" i="1"/>
  <c r="L169" i="1" s="1"/>
  <c r="F170" i="1"/>
  <c r="I170" i="1"/>
  <c r="F178" i="1"/>
  <c r="F197" i="1"/>
  <c r="L197" i="1" s="1"/>
  <c r="F198" i="1"/>
  <c r="L198" i="1" s="1"/>
  <c r="I204" i="1"/>
  <c r="I205" i="1"/>
  <c r="L205" i="1" s="1"/>
  <c r="I206" i="1"/>
  <c r="F207" i="1"/>
  <c r="I212" i="1"/>
  <c r="I213" i="1"/>
  <c r="I214" i="1"/>
  <c r="L214" i="1" s="1"/>
  <c r="I215" i="1"/>
  <c r="F216" i="1"/>
  <c r="L216" i="1" s="1"/>
  <c r="I155" i="1"/>
  <c r="I195" i="1"/>
  <c r="L195" i="1" s="1"/>
  <c r="F212" i="1"/>
  <c r="I15" i="1"/>
  <c r="I16" i="1"/>
  <c r="I17" i="1"/>
  <c r="F18" i="1"/>
  <c r="F20" i="1"/>
  <c r="F32" i="1"/>
  <c r="I33" i="1"/>
  <c r="F34" i="1"/>
  <c r="F35" i="1"/>
  <c r="I41" i="1"/>
  <c r="I43" i="1"/>
  <c r="L43" i="1" s="1"/>
  <c r="I49" i="1"/>
  <c r="F50" i="1"/>
  <c r="I56" i="1"/>
  <c r="L56" i="1" s="1"/>
  <c r="I59" i="1"/>
  <c r="F60" i="1"/>
  <c r="I60" i="1"/>
  <c r="I63" i="1"/>
  <c r="L63" i="1" s="1"/>
  <c r="F69" i="1"/>
  <c r="I79" i="1"/>
  <c r="I83" i="1"/>
  <c r="F92" i="1"/>
  <c r="L92" i="1" s="1"/>
  <c r="F100" i="1"/>
  <c r="L100" i="1" s="1"/>
  <c r="I107" i="1"/>
  <c r="F108" i="1"/>
  <c r="L108" i="1" s="1"/>
  <c r="I112" i="1"/>
  <c r="F127" i="1"/>
  <c r="F134" i="1"/>
  <c r="I138" i="1"/>
  <c r="I150" i="1"/>
  <c r="L150" i="1" s="1"/>
  <c r="F151" i="1"/>
  <c r="I151" i="1"/>
  <c r="I165" i="1"/>
  <c r="F166" i="1"/>
  <c r="I166" i="1"/>
  <c r="I171" i="1"/>
  <c r="F172" i="1"/>
  <c r="I179" i="1"/>
  <c r="I194" i="1"/>
  <c r="L194" i="1" s="1"/>
  <c r="M194" i="1" s="1"/>
  <c r="I200" i="1"/>
  <c r="J200" i="1" s="1"/>
  <c r="F206" i="1"/>
  <c r="F215" i="1"/>
  <c r="I219" i="1"/>
  <c r="J219" i="1" s="1"/>
  <c r="L158" i="2"/>
  <c r="L96" i="2"/>
  <c r="L106" i="2"/>
  <c r="L119" i="2"/>
  <c r="L20" i="2"/>
  <c r="L110" i="2"/>
  <c r="L12" i="2"/>
  <c r="L51" i="2"/>
  <c r="L55" i="2"/>
  <c r="L11" i="2"/>
  <c r="L15" i="2"/>
  <c r="F20" i="2"/>
  <c r="F24" i="2"/>
  <c r="L24" i="2" s="1"/>
  <c r="I25" i="2"/>
  <c r="L52" i="2"/>
  <c r="F58" i="2"/>
  <c r="L58" i="2" s="1"/>
  <c r="I68" i="2"/>
  <c r="I73" i="2"/>
  <c r="L73" i="2" s="1"/>
  <c r="F75" i="2"/>
  <c r="F76" i="2"/>
  <c r="F138" i="2"/>
  <c r="L138" i="2" s="1"/>
  <c r="I145" i="2"/>
  <c r="L145" i="2" s="1"/>
  <c r="I149" i="2"/>
  <c r="L149" i="2" s="1"/>
  <c r="I153" i="2"/>
  <c r="L153" i="2" s="1"/>
  <c r="F158" i="2"/>
  <c r="I159" i="2"/>
  <c r="J159" i="2" s="1"/>
  <c r="I201" i="2"/>
  <c r="L201" i="2" s="1"/>
  <c r="F202" i="2"/>
  <c r="I216" i="2"/>
  <c r="J216" i="2" s="1"/>
  <c r="L16" i="2"/>
  <c r="L19" i="2"/>
  <c r="L196" i="2"/>
  <c r="L207" i="2"/>
  <c r="L214" i="2"/>
  <c r="F13" i="2"/>
  <c r="F25" i="2" s="1"/>
  <c r="F17" i="2"/>
  <c r="I21" i="2"/>
  <c r="L21" i="2" s="1"/>
  <c r="F32" i="2"/>
  <c r="L32" i="2" s="1"/>
  <c r="F33" i="2"/>
  <c r="L33" i="2" s="1"/>
  <c r="L36" i="2"/>
  <c r="L49" i="2"/>
  <c r="L53" i="2"/>
  <c r="L62" i="2"/>
  <c r="I69" i="2"/>
  <c r="L69" i="2" s="1"/>
  <c r="F71" i="2"/>
  <c r="F72" i="2"/>
  <c r="I75" i="2"/>
  <c r="L75" i="2" s="1"/>
  <c r="I77" i="2"/>
  <c r="L77" i="2" s="1"/>
  <c r="I78" i="2"/>
  <c r="L87" i="2"/>
  <c r="L89" i="2"/>
  <c r="L91" i="2"/>
  <c r="L93" i="2"/>
  <c r="L95" i="2"/>
  <c r="F107" i="2"/>
  <c r="L107" i="2" s="1"/>
  <c r="L109" i="2"/>
  <c r="F118" i="2"/>
  <c r="F135" i="2"/>
  <c r="F139" i="2"/>
  <c r="L139" i="2" s="1"/>
  <c r="F151" i="2"/>
  <c r="L164" i="2"/>
  <c r="L168" i="2"/>
  <c r="L172" i="2"/>
  <c r="L176" i="2"/>
  <c r="I205" i="2"/>
  <c r="L205" i="2" s="1"/>
  <c r="I209" i="2"/>
  <c r="L209" i="2" s="1"/>
  <c r="I212" i="2"/>
  <c r="L212" i="2" s="1"/>
  <c r="L213" i="2"/>
  <c r="L135" i="2"/>
  <c r="L211" i="2"/>
  <c r="L215" i="2"/>
  <c r="I10" i="2"/>
  <c r="L10" i="2" s="1"/>
  <c r="I14" i="2"/>
  <c r="L14" i="2" s="1"/>
  <c r="I18" i="2"/>
  <c r="L18" i="2" s="1"/>
  <c r="F23" i="2"/>
  <c r="L23" i="2" s="1"/>
  <c r="F41" i="2"/>
  <c r="F42" i="2"/>
  <c r="L42" i="2" s="1"/>
  <c r="L50" i="2"/>
  <c r="L54" i="2"/>
  <c r="F68" i="2"/>
  <c r="I71" i="2"/>
  <c r="L71" i="2" s="1"/>
  <c r="I76" i="2"/>
  <c r="L76" i="2" s="1"/>
  <c r="I79" i="2"/>
  <c r="F80" i="2"/>
  <c r="L80" i="2" s="1"/>
  <c r="I82" i="2"/>
  <c r="F90" i="2"/>
  <c r="L90" i="2" s="1"/>
  <c r="F94" i="2"/>
  <c r="F98" i="2"/>
  <c r="L98" i="2" s="1"/>
  <c r="F108" i="2"/>
  <c r="L108" i="2" s="1"/>
  <c r="F116" i="2"/>
  <c r="L116" i="2" s="1"/>
  <c r="F119" i="2"/>
  <c r="F136" i="2"/>
  <c r="L136" i="2" s="1"/>
  <c r="L173" i="2"/>
  <c r="F191" i="2"/>
  <c r="L191" i="2" s="1"/>
  <c r="M191" i="2" s="1"/>
  <c r="I193" i="2"/>
  <c r="I194" i="2"/>
  <c r="F195" i="2"/>
  <c r="I203" i="2"/>
  <c r="L203" i="2" s="1"/>
  <c r="F204" i="2"/>
  <c r="L204" i="2" s="1"/>
  <c r="L17" i="2"/>
  <c r="F45" i="2"/>
  <c r="L45" i="2" s="1"/>
  <c r="L29" i="2"/>
  <c r="L72" i="2"/>
  <c r="L81" i="2"/>
  <c r="L97" i="2"/>
  <c r="J25" i="2"/>
  <c r="L41" i="2"/>
  <c r="L68" i="2"/>
  <c r="L94" i="2"/>
  <c r="L101" i="2"/>
  <c r="J140" i="2"/>
  <c r="J64" i="2"/>
  <c r="J45" i="2"/>
  <c r="F61" i="2"/>
  <c r="L61" i="2" s="1"/>
  <c r="F79" i="2"/>
  <c r="L79" i="2" s="1"/>
  <c r="J83" i="2"/>
  <c r="F97" i="2"/>
  <c r="F101" i="2"/>
  <c r="F112" i="2"/>
  <c r="L112" i="2" s="1"/>
  <c r="F114" i="2"/>
  <c r="L114" i="2" s="1"/>
  <c r="L120" i="2"/>
  <c r="L151" i="2"/>
  <c r="L154" i="2"/>
  <c r="I155" i="2"/>
  <c r="L155" i="2" s="1"/>
  <c r="L177" i="2"/>
  <c r="L193" i="2"/>
  <c r="L195" i="2"/>
  <c r="F216" i="2"/>
  <c r="L216" i="2" s="1"/>
  <c r="L202" i="2"/>
  <c r="F60" i="2"/>
  <c r="L60" i="2" s="1"/>
  <c r="F78" i="2"/>
  <c r="L78" i="2" s="1"/>
  <c r="F82" i="2"/>
  <c r="F100" i="2"/>
  <c r="L100" i="2" s="1"/>
  <c r="L118" i="2"/>
  <c r="F126" i="2"/>
  <c r="L126" i="2" s="1"/>
  <c r="F128" i="2"/>
  <c r="L128" i="2" s="1"/>
  <c r="F130" i="2"/>
  <c r="L130" i="2" s="1"/>
  <c r="F132" i="2"/>
  <c r="L132" i="2" s="1"/>
  <c r="F134" i="2"/>
  <c r="L134" i="2" s="1"/>
  <c r="L147" i="2"/>
  <c r="F150" i="2"/>
  <c r="L150" i="2" s="1"/>
  <c r="F178" i="2"/>
  <c r="L178" i="2" s="1"/>
  <c r="L175" i="2"/>
  <c r="F59" i="2"/>
  <c r="L59" i="2" s="1"/>
  <c r="F63" i="2"/>
  <c r="L63" i="2" s="1"/>
  <c r="F81" i="2"/>
  <c r="F99" i="2"/>
  <c r="L99" i="2" s="1"/>
  <c r="J121" i="2"/>
  <c r="F146" i="2"/>
  <c r="L146" i="2" s="1"/>
  <c r="I192" i="2"/>
  <c r="L192" i="2" s="1"/>
  <c r="F111" i="2"/>
  <c r="L111" i="2" s="1"/>
  <c r="F113" i="2"/>
  <c r="L113" i="2" s="1"/>
  <c r="F115" i="2"/>
  <c r="L115" i="2" s="1"/>
  <c r="F125" i="2"/>
  <c r="F127" i="2"/>
  <c r="L127" i="2" s="1"/>
  <c r="F129" i="2"/>
  <c r="L129" i="2" s="1"/>
  <c r="F131" i="2"/>
  <c r="L131" i="2" s="1"/>
  <c r="F133" i="2"/>
  <c r="L133" i="2" s="1"/>
  <c r="I144" i="2"/>
  <c r="L144" i="2" s="1"/>
  <c r="I148" i="2"/>
  <c r="L148" i="2" s="1"/>
  <c r="I152" i="2"/>
  <c r="L152" i="2" s="1"/>
  <c r="F157" i="2"/>
  <c r="L157" i="2" s="1"/>
  <c r="L163" i="2"/>
  <c r="L165" i="2"/>
  <c r="L167" i="2"/>
  <c r="L169" i="2"/>
  <c r="L171" i="2"/>
  <c r="F194" i="2"/>
  <c r="I197" i="2"/>
  <c r="I4" i="2" s="1"/>
  <c r="L208" i="2"/>
  <c r="J103" i="1"/>
  <c r="L42" i="1"/>
  <c r="I62" i="1"/>
  <c r="I68" i="1"/>
  <c r="J84" i="1"/>
  <c r="I53" i="1"/>
  <c r="I57" i="1"/>
  <c r="I78" i="1"/>
  <c r="L78" i="1" s="1"/>
  <c r="I80" i="1"/>
  <c r="L80" i="1" s="1"/>
  <c r="I82" i="1"/>
  <c r="J122" i="1"/>
  <c r="I137" i="1"/>
  <c r="I196" i="1"/>
  <c r="I72" i="1"/>
  <c r="L72" i="1" s="1"/>
  <c r="I76" i="1"/>
  <c r="L147" i="1"/>
  <c r="I70" i="1"/>
  <c r="F71" i="1"/>
  <c r="I74" i="1"/>
  <c r="F75" i="1"/>
  <c r="F89" i="1"/>
  <c r="L89" i="1" s="1"/>
  <c r="F91" i="1"/>
  <c r="L91" i="1" s="1"/>
  <c r="F93" i="1"/>
  <c r="L93" i="1" s="1"/>
  <c r="F95" i="1"/>
  <c r="L95" i="1" s="1"/>
  <c r="F97" i="1"/>
  <c r="L97" i="1" s="1"/>
  <c r="F109" i="1"/>
  <c r="F121" i="1"/>
  <c r="F114" i="1"/>
  <c r="J161" i="1"/>
  <c r="I178" i="1"/>
  <c r="F179" i="1"/>
  <c r="I119" i="1"/>
  <c r="L129" i="1"/>
  <c r="I139" i="1"/>
  <c r="F156" i="1"/>
  <c r="I157" i="1"/>
  <c r="F158" i="1"/>
  <c r="L158" i="1" s="1"/>
  <c r="I159" i="1"/>
  <c r="F160" i="1"/>
  <c r="I176" i="1"/>
  <c r="F177" i="1"/>
  <c r="L177" i="1" s="1"/>
  <c r="L140" i="1" l="1"/>
  <c r="L115" i="1"/>
  <c r="L55" i="1"/>
  <c r="L130" i="1"/>
  <c r="L76" i="1"/>
  <c r="L35" i="1"/>
  <c r="L154" i="1"/>
  <c r="L133" i="1"/>
  <c r="L139" i="1"/>
  <c r="L109" i="1"/>
  <c r="L38" i="1"/>
  <c r="L12" i="1"/>
  <c r="L209" i="1"/>
  <c r="L167" i="1"/>
  <c r="L152" i="1"/>
  <c r="L126" i="1"/>
  <c r="L51" i="1"/>
  <c r="L29" i="1"/>
  <c r="L211" i="1"/>
  <c r="L113" i="1"/>
  <c r="L68" i="1"/>
  <c r="L112" i="1"/>
  <c r="L41" i="1"/>
  <c r="L155" i="1"/>
  <c r="L10" i="1"/>
  <c r="L136" i="1"/>
  <c r="L11" i="1"/>
  <c r="L70" i="1"/>
  <c r="L156" i="1"/>
  <c r="L196" i="1"/>
  <c r="L53" i="1"/>
  <c r="L171" i="1"/>
  <c r="L107" i="1"/>
  <c r="L207" i="1"/>
  <c r="L120" i="1"/>
  <c r="L54" i="1"/>
  <c r="L13" i="1"/>
  <c r="L18" i="1"/>
  <c r="L157" i="1"/>
  <c r="L127" i="1"/>
  <c r="L59" i="1"/>
  <c r="L17" i="1"/>
  <c r="L206" i="1"/>
  <c r="L58" i="1"/>
  <c r="F64" i="1"/>
  <c r="L64" i="1" s="1"/>
  <c r="L135" i="1"/>
  <c r="L22" i="1"/>
  <c r="L160" i="1"/>
  <c r="L215" i="1"/>
  <c r="L16" i="1"/>
  <c r="L131" i="1"/>
  <c r="F45" i="1"/>
  <c r="L45" i="1" s="1"/>
  <c r="L159" i="1"/>
  <c r="L81" i="1"/>
  <c r="L176" i="1"/>
  <c r="L121" i="1"/>
  <c r="L137" i="1"/>
  <c r="L57" i="1"/>
  <c r="L172" i="1"/>
  <c r="L165" i="1"/>
  <c r="L60" i="1"/>
  <c r="L50" i="1"/>
  <c r="L213" i="1"/>
  <c r="L111" i="1"/>
  <c r="L77" i="1"/>
  <c r="L31" i="1"/>
  <c r="L40" i="1"/>
  <c r="L175" i="1"/>
  <c r="F141" i="1"/>
  <c r="L141" i="1" s="1"/>
  <c r="L82" i="1"/>
  <c r="L79" i="1"/>
  <c r="L174" i="1"/>
  <c r="L73" i="1"/>
  <c r="L34" i="1"/>
  <c r="L119" i="1"/>
  <c r="L69" i="1"/>
  <c r="F25" i="1"/>
  <c r="L25" i="1" s="1"/>
  <c r="L75" i="1"/>
  <c r="L210" i="1"/>
  <c r="L138" i="1"/>
  <c r="L20" i="1"/>
  <c r="I4" i="1"/>
  <c r="L118" i="1"/>
  <c r="L149" i="1"/>
  <c r="L62" i="1"/>
  <c r="L151" i="1"/>
  <c r="L134" i="1"/>
  <c r="L170" i="1"/>
  <c r="L117" i="1"/>
  <c r="L116" i="1"/>
  <c r="L114" i="1"/>
  <c r="L15" i="1"/>
  <c r="F219" i="1"/>
  <c r="L219" i="1" s="1"/>
  <c r="L178" i="1"/>
  <c r="L74" i="1"/>
  <c r="L24" i="1"/>
  <c r="L83" i="1"/>
  <c r="L32" i="1"/>
  <c r="L49" i="1"/>
  <c r="L212" i="1"/>
  <c r="L204" i="1"/>
  <c r="F84" i="1"/>
  <c r="L84" i="1" s="1"/>
  <c r="F200" i="1"/>
  <c r="L200" i="1" s="1"/>
  <c r="L179" i="1"/>
  <c r="L166" i="1"/>
  <c r="L33" i="1"/>
  <c r="L25" i="2"/>
  <c r="M210" i="2"/>
  <c r="M19" i="2"/>
  <c r="F197" i="2"/>
  <c r="F159" i="2"/>
  <c r="L159" i="2" s="1"/>
  <c r="L13" i="2"/>
  <c r="M58" i="2"/>
  <c r="M96" i="2"/>
  <c r="M115" i="2"/>
  <c r="L82" i="2"/>
  <c r="M39" i="2"/>
  <c r="F102" i="2"/>
  <c r="L102" i="2" s="1"/>
  <c r="L194" i="2"/>
  <c r="M172" i="2"/>
  <c r="M153" i="2"/>
  <c r="F64" i="2"/>
  <c r="F140" i="2"/>
  <c r="L140" i="2" s="1"/>
  <c r="L125" i="2"/>
  <c r="M134" i="2" s="1"/>
  <c r="F83" i="2"/>
  <c r="L83" i="2" s="1"/>
  <c r="L197" i="2"/>
  <c r="J197" i="2"/>
  <c r="F121" i="2"/>
  <c r="L121" i="2" s="1"/>
  <c r="M77" i="2"/>
  <c r="M97" i="1"/>
  <c r="F122" i="1"/>
  <c r="L122" i="1" s="1"/>
  <c r="F103" i="1"/>
  <c r="L103" i="1" s="1"/>
  <c r="L71" i="1"/>
  <c r="F161" i="1"/>
  <c r="L161" i="1" s="1"/>
  <c r="F181" i="1"/>
  <c r="L181" i="1" s="1"/>
  <c r="M19" i="1"/>
  <c r="M135" i="1" l="1"/>
  <c r="M39" i="1"/>
  <c r="M58" i="1"/>
  <c r="M78" i="1"/>
  <c r="M175" i="1"/>
  <c r="M116" i="1"/>
  <c r="M155" i="1"/>
  <c r="M213" i="1"/>
  <c r="F4" i="2"/>
  <c r="L64" i="2"/>
  <c r="F4" i="1"/>
</calcChain>
</file>

<file path=xl/sharedStrings.xml><?xml version="1.0" encoding="utf-8"?>
<sst xmlns="http://schemas.openxmlformats.org/spreadsheetml/2006/main" count="239" uniqueCount="29">
  <si>
    <t>STREAMS</t>
  </si>
  <si>
    <t>Total Credit Value</t>
  </si>
  <si>
    <t>Total Project Value</t>
  </si>
  <si>
    <t>Monitoring</t>
  </si>
  <si>
    <t>Construction</t>
  </si>
  <si>
    <t>Design/Permit</t>
  </si>
  <si>
    <t>ROW/Acquisition</t>
  </si>
  <si>
    <t>Projects Summary</t>
  </si>
  <si>
    <t>Difference</t>
  </si>
  <si>
    <t>Sum of Funds Collected before 2019 not assigned to Projects</t>
  </si>
  <si>
    <t>Value</t>
  </si>
  <si>
    <t>Year</t>
  </si>
  <si>
    <t>3-Year Rule Obligations due at the end of CY2021</t>
  </si>
  <si>
    <t>Sum of Projects past ROW/ Acquisition</t>
  </si>
  <si>
    <t>LL</t>
  </si>
  <si>
    <t>BIG SANDY SERVICE AREA</t>
  </si>
  <si>
    <t>Upper Cumberland River Service Area</t>
  </si>
  <si>
    <t>Lower  Cumberland River Service Area</t>
  </si>
  <si>
    <t>Green River Service Area</t>
  </si>
  <si>
    <t>Jackson Purchase Service Area</t>
  </si>
  <si>
    <t>Upper Kentucky River Service Area</t>
  </si>
  <si>
    <t>Lower Kentucky River Service Area</t>
  </si>
  <si>
    <t>Upper Licking River Service Area</t>
  </si>
  <si>
    <t>Lower Licking River Service Area</t>
  </si>
  <si>
    <t>Northern Kentucky Service Area</t>
  </si>
  <si>
    <t>Salt River Service Area</t>
  </si>
  <si>
    <t>WETLANDS</t>
  </si>
  <si>
    <t>All SA's Combined</t>
  </si>
  <si>
    <t>Project Status - Color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</si>
</sst>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44" fontId="3" fillId="0" borderId="1" xfId="1" applyFont="1" applyBorder="1"/>
    <xf numFmtId="44" fontId="3" fillId="0" borderId="0" xfId="1" applyFont="1"/>
    <xf numFmtId="44" fontId="4" fillId="0" borderId="0" xfId="1" applyFont="1"/>
    <xf numFmtId="0" fontId="3" fillId="0" borderId="1" xfId="0" applyFont="1" applyBorder="1"/>
    <xf numFmtId="44" fontId="3" fillId="2" borderId="0" xfId="1" applyFont="1" applyFill="1"/>
    <xf numFmtId="44" fontId="3" fillId="3" borderId="0" xfId="1" applyFont="1" applyFill="1"/>
    <xf numFmtId="44" fontId="3" fillId="4" borderId="0" xfId="1" applyFont="1" applyFill="1"/>
    <xf numFmtId="44" fontId="3" fillId="5" borderId="0" xfId="1" applyFont="1" applyFill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4" fillId="0" borderId="0" xfId="0" applyNumberFormat="1" applyFont="1" applyBorder="1"/>
    <xf numFmtId="0" fontId="0" fillId="0" borderId="4" xfId="0" applyBorder="1"/>
    <xf numFmtId="44" fontId="3" fillId="0" borderId="4" xfId="0" applyNumberFormat="1" applyFont="1" applyBorder="1"/>
    <xf numFmtId="44" fontId="0" fillId="0" borderId="4" xfId="1" applyFont="1" applyBorder="1"/>
    <xf numFmtId="0" fontId="0" fillId="0" borderId="5" xfId="0" applyBorder="1"/>
    <xf numFmtId="44" fontId="0" fillId="0" borderId="5" xfId="1" applyFont="1" applyBorder="1"/>
    <xf numFmtId="44" fontId="0" fillId="0" borderId="5" xfId="0" applyNumberFormat="1" applyBorder="1"/>
    <xf numFmtId="44" fontId="0" fillId="0" borderId="0" xfId="0" applyNumberFormat="1" applyBorder="1"/>
    <xf numFmtId="44" fontId="0" fillId="0" borderId="0" xfId="0" applyNumberFormat="1"/>
    <xf numFmtId="44" fontId="4" fillId="0" borderId="0" xfId="0" applyNumberFormat="1" applyFont="1"/>
    <xf numFmtId="0" fontId="4" fillId="0" borderId="0" xfId="0" applyFont="1" applyBorder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5" borderId="0" xfId="0" applyFont="1" applyFill="1"/>
    <xf numFmtId="0" fontId="3" fillId="0" borderId="6" xfId="0" applyFont="1" applyBorder="1"/>
    <xf numFmtId="44" fontId="3" fillId="0" borderId="6" xfId="1" applyFont="1" applyBorder="1"/>
    <xf numFmtId="44" fontId="3" fillId="0" borderId="4" xfId="1" applyFont="1" applyBorder="1"/>
    <xf numFmtId="0" fontId="3" fillId="6" borderId="0" xfId="0" applyFont="1" applyFill="1"/>
    <xf numFmtId="0" fontId="3" fillId="6" borderId="1" xfId="0" applyFont="1" applyFill="1" applyBorder="1"/>
    <xf numFmtId="44" fontId="3" fillId="6" borderId="1" xfId="1" applyFont="1" applyFill="1" applyBorder="1"/>
    <xf numFmtId="44" fontId="3" fillId="6" borderId="0" xfId="1" applyFont="1" applyFill="1"/>
    <xf numFmtId="0" fontId="3" fillId="7" borderId="0" xfId="0" applyFont="1" applyFill="1"/>
    <xf numFmtId="0" fontId="3" fillId="7" borderId="1" xfId="0" applyFont="1" applyFill="1" applyBorder="1"/>
    <xf numFmtId="44" fontId="3" fillId="7" borderId="1" xfId="1" applyFont="1" applyFill="1" applyBorder="1"/>
    <xf numFmtId="44" fontId="4" fillId="7" borderId="0" xfId="0" applyNumberFormat="1" applyFont="1" applyFill="1"/>
    <xf numFmtId="44" fontId="3" fillId="7" borderId="0" xfId="1" applyFont="1" applyFill="1"/>
    <xf numFmtId="0" fontId="0" fillId="0" borderId="6" xfId="0" applyBorder="1"/>
    <xf numFmtId="44" fontId="0" fillId="0" borderId="6" xfId="1" applyFont="1" applyBorder="1"/>
    <xf numFmtId="0" fontId="0" fillId="0" borderId="8" xfId="0" applyBorder="1"/>
    <xf numFmtId="44" fontId="0" fillId="0" borderId="8" xfId="1" applyFont="1" applyBorder="1"/>
    <xf numFmtId="0" fontId="0" fillId="0" borderId="9" xfId="0" applyBorder="1"/>
    <xf numFmtId="0" fontId="4" fillId="0" borderId="9" xfId="0" applyFont="1" applyBorder="1"/>
    <xf numFmtId="44" fontId="11" fillId="0" borderId="9" xfId="1" applyFont="1" applyBorder="1"/>
    <xf numFmtId="44" fontId="0" fillId="0" borderId="9" xfId="1" applyFont="1" applyBorder="1"/>
    <xf numFmtId="44" fontId="3" fillId="6" borderId="1" xfId="0" applyNumberFormat="1" applyFont="1" applyFill="1" applyBorder="1"/>
    <xf numFmtId="44" fontId="4" fillId="6" borderId="0" xfId="0" applyNumberFormat="1" applyFont="1" applyFill="1" applyBorder="1"/>
    <xf numFmtId="0" fontId="0" fillId="6" borderId="0" xfId="0" applyFill="1"/>
    <xf numFmtId="44" fontId="3" fillId="6" borderId="0" xfId="0" applyNumberFormat="1" applyFont="1" applyFill="1" applyBorder="1"/>
    <xf numFmtId="44" fontId="0" fillId="0" borderId="6" xfId="0" applyNumberFormat="1" applyBorder="1"/>
    <xf numFmtId="44" fontId="0" fillId="0" borderId="8" xfId="0" applyNumberFormat="1" applyBorder="1"/>
    <xf numFmtId="44" fontId="4" fillId="0" borderId="9" xfId="0" applyNumberFormat="1" applyFont="1" applyBorder="1"/>
    <xf numFmtId="44" fontId="11" fillId="0" borderId="9" xfId="0" applyNumberFormat="1" applyFont="1" applyBorder="1"/>
    <xf numFmtId="44" fontId="11" fillId="0" borderId="7" xfId="0" applyNumberFormat="1" applyFont="1" applyBorder="1" applyAlignment="1">
      <alignment vertical="center" wrapText="1"/>
    </xf>
    <xf numFmtId="44" fontId="2" fillId="0" borderId="9" xfId="0" applyNumberFormat="1" applyFont="1" applyBorder="1"/>
    <xf numFmtId="0" fontId="3" fillId="6" borderId="12" xfId="0" applyFont="1" applyFill="1" applyBorder="1"/>
    <xf numFmtId="0" fontId="3" fillId="6" borderId="13" xfId="0" applyFont="1" applyFill="1" applyBorder="1"/>
    <xf numFmtId="44" fontId="4" fillId="6" borderId="13" xfId="0" applyNumberFormat="1" applyFont="1" applyFill="1" applyBorder="1"/>
    <xf numFmtId="0" fontId="0" fillId="6" borderId="13" xfId="0" applyFill="1" applyBorder="1"/>
    <xf numFmtId="44" fontId="3" fillId="6" borderId="13" xfId="0" applyNumberFormat="1" applyFont="1" applyFill="1" applyBorder="1"/>
    <xf numFmtId="44" fontId="3" fillId="6" borderId="13" xfId="1" applyFont="1" applyFill="1" applyBorder="1"/>
    <xf numFmtId="44" fontId="3" fillId="6" borderId="14" xfId="1" applyFont="1" applyFill="1" applyBorder="1"/>
    <xf numFmtId="0" fontId="3" fillId="0" borderId="16" xfId="0" applyFont="1" applyBorder="1"/>
    <xf numFmtId="0" fontId="0" fillId="0" borderId="17" xfId="0" applyBorder="1"/>
    <xf numFmtId="44" fontId="0" fillId="0" borderId="17" xfId="1" applyFont="1" applyBorder="1"/>
    <xf numFmtId="44" fontId="3" fillId="0" borderId="17" xfId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4" xfId="0" applyFont="1" applyBorder="1"/>
    <xf numFmtId="44" fontId="3" fillId="0" borderId="20" xfId="1" applyFont="1" applyBorder="1"/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7" fillId="6" borderId="6" xfId="0" applyFont="1" applyFill="1" applyBorder="1" applyAlignment="1">
      <alignment horizontal="center" textRotation="90"/>
    </xf>
    <xf numFmtId="0" fontId="7" fillId="6" borderId="11" xfId="0" applyFont="1" applyFill="1" applyBorder="1" applyAlignment="1">
      <alignment horizontal="center" textRotation="90"/>
    </xf>
    <xf numFmtId="0" fontId="7" fillId="6" borderId="5" xfId="0" applyFont="1" applyFill="1" applyBorder="1" applyAlignment="1">
      <alignment horizontal="center" textRotation="90"/>
    </xf>
    <xf numFmtId="0" fontId="6" fillId="6" borderId="6" xfId="0" applyFont="1" applyFill="1" applyBorder="1" applyAlignment="1">
      <alignment horizontal="center" textRotation="90"/>
    </xf>
    <xf numFmtId="0" fontId="6" fillId="6" borderId="11" xfId="0" applyFont="1" applyFill="1" applyBorder="1" applyAlignment="1">
      <alignment horizontal="center" textRotation="90"/>
    </xf>
    <xf numFmtId="0" fontId="6" fillId="6" borderId="5" xfId="0" applyFont="1" applyFill="1" applyBorder="1" applyAlignment="1">
      <alignment horizontal="center" textRotation="90"/>
    </xf>
    <xf numFmtId="0" fontId="10" fillId="6" borderId="6" xfId="0" applyFont="1" applyFill="1" applyBorder="1" applyAlignment="1">
      <alignment horizontal="center" textRotation="90"/>
    </xf>
    <xf numFmtId="0" fontId="10" fillId="6" borderId="11" xfId="0" applyFont="1" applyFill="1" applyBorder="1" applyAlignment="1">
      <alignment horizontal="center" textRotation="90"/>
    </xf>
    <xf numFmtId="0" fontId="10" fillId="6" borderId="5" xfId="0" applyFont="1" applyFill="1" applyBorder="1" applyAlignment="1">
      <alignment horizontal="center" textRotation="90"/>
    </xf>
    <xf numFmtId="0" fontId="9" fillId="6" borderId="6" xfId="0" applyFont="1" applyFill="1" applyBorder="1" applyAlignment="1">
      <alignment horizontal="center" textRotation="90"/>
    </xf>
    <xf numFmtId="0" fontId="9" fillId="6" borderId="11" xfId="0" applyFont="1" applyFill="1" applyBorder="1" applyAlignment="1">
      <alignment horizontal="center" textRotation="90"/>
    </xf>
    <xf numFmtId="0" fontId="9" fillId="6" borderId="5" xfId="0" applyFont="1" applyFill="1" applyBorder="1" applyAlignment="1">
      <alignment horizontal="center" textRotation="90"/>
    </xf>
    <xf numFmtId="44" fontId="3" fillId="0" borderId="21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0" fillId="2" borderId="23" xfId="1" applyFont="1" applyFill="1" applyBorder="1" applyAlignment="1">
      <alignment horizontal="center"/>
    </xf>
    <xf numFmtId="44" fontId="0" fillId="2" borderId="24" xfId="1" applyFont="1" applyFill="1" applyBorder="1" applyAlignment="1">
      <alignment horizontal="center"/>
    </xf>
    <xf numFmtId="44" fontId="0" fillId="3" borderId="23" xfId="1" applyFont="1" applyFill="1" applyBorder="1" applyAlignment="1">
      <alignment horizontal="center"/>
    </xf>
    <xf numFmtId="44" fontId="0" fillId="3" borderId="24" xfId="1" applyFont="1" applyFill="1" applyBorder="1" applyAlignment="1">
      <alignment horizontal="center"/>
    </xf>
    <xf numFmtId="44" fontId="0" fillId="4" borderId="23" xfId="1" applyFont="1" applyFill="1" applyBorder="1" applyAlignment="1">
      <alignment horizontal="center"/>
    </xf>
    <xf numFmtId="44" fontId="0" fillId="4" borderId="24" xfId="1" applyFont="1" applyFill="1" applyBorder="1" applyAlignment="1">
      <alignment horizontal="center"/>
    </xf>
    <xf numFmtId="44" fontId="0" fillId="5" borderId="25" xfId="1" applyFont="1" applyFill="1" applyBorder="1" applyAlignment="1">
      <alignment horizontal="center"/>
    </xf>
    <xf numFmtId="44" fontId="0" fillId="5" borderId="2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textRotation="90"/>
    </xf>
    <xf numFmtId="0" fontId="8" fillId="6" borderId="11" xfId="0" applyFont="1" applyFill="1" applyBorder="1" applyAlignment="1">
      <alignment horizontal="center" textRotation="90"/>
    </xf>
    <xf numFmtId="0" fontId="8" fillId="6" borderId="5" xfId="0" applyFont="1" applyFill="1" applyBorder="1" applyAlignment="1">
      <alignment horizontal="center" textRotation="90"/>
    </xf>
    <xf numFmtId="0" fontId="5" fillId="6" borderId="6" xfId="0" applyFont="1" applyFill="1" applyBorder="1" applyAlignment="1">
      <alignment horizontal="center" textRotation="90"/>
    </xf>
    <xf numFmtId="0" fontId="5" fillId="6" borderId="11" xfId="0" applyFont="1" applyFill="1" applyBorder="1" applyAlignment="1">
      <alignment horizontal="center" textRotation="90"/>
    </xf>
    <xf numFmtId="0" fontId="5" fillId="6" borderId="5" xfId="0" applyFont="1" applyFill="1" applyBorder="1" applyAlignment="1">
      <alignment horizontal="center" textRotation="90"/>
    </xf>
    <xf numFmtId="44" fontId="11" fillId="0" borderId="2" xfId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7" fillId="7" borderId="6" xfId="0" applyFont="1" applyFill="1" applyBorder="1" applyAlignment="1">
      <alignment horizontal="center" textRotation="90"/>
    </xf>
    <xf numFmtId="0" fontId="7" fillId="7" borderId="11" xfId="0" applyFont="1" applyFill="1" applyBorder="1" applyAlignment="1">
      <alignment horizontal="center" textRotation="90"/>
    </xf>
    <xf numFmtId="0" fontId="7" fillId="7" borderId="5" xfId="0" applyFont="1" applyFill="1" applyBorder="1" applyAlignment="1">
      <alignment horizontal="center" textRotation="90"/>
    </xf>
    <xf numFmtId="0" fontId="6" fillId="7" borderId="6" xfId="0" applyFont="1" applyFill="1" applyBorder="1" applyAlignment="1">
      <alignment horizontal="center" textRotation="90"/>
    </xf>
    <xf numFmtId="0" fontId="6" fillId="7" borderId="11" xfId="0" applyFont="1" applyFill="1" applyBorder="1" applyAlignment="1">
      <alignment horizontal="center" textRotation="90"/>
    </xf>
    <xf numFmtId="0" fontId="6" fillId="7" borderId="5" xfId="0" applyFont="1" applyFill="1" applyBorder="1" applyAlignment="1">
      <alignment horizontal="center" textRotation="90"/>
    </xf>
    <xf numFmtId="0" fontId="10" fillId="7" borderId="6" xfId="0" applyFont="1" applyFill="1" applyBorder="1" applyAlignment="1">
      <alignment horizontal="center" textRotation="90"/>
    </xf>
    <xf numFmtId="0" fontId="10" fillId="7" borderId="11" xfId="0" applyFont="1" applyFill="1" applyBorder="1" applyAlignment="1">
      <alignment horizontal="center" textRotation="90"/>
    </xf>
    <xf numFmtId="0" fontId="10" fillId="7" borderId="5" xfId="0" applyFont="1" applyFill="1" applyBorder="1" applyAlignment="1">
      <alignment horizontal="center" textRotation="90"/>
    </xf>
    <xf numFmtId="0" fontId="8" fillId="7" borderId="6" xfId="0" applyFont="1" applyFill="1" applyBorder="1" applyAlignment="1">
      <alignment horizontal="center" textRotation="90"/>
    </xf>
    <xf numFmtId="0" fontId="8" fillId="7" borderId="11" xfId="0" applyFont="1" applyFill="1" applyBorder="1" applyAlignment="1">
      <alignment horizontal="center" textRotation="90"/>
    </xf>
    <xf numFmtId="0" fontId="8" fillId="7" borderId="5" xfId="0" applyFont="1" applyFill="1" applyBorder="1" applyAlignment="1">
      <alignment horizontal="center" textRotation="90"/>
    </xf>
    <xf numFmtId="0" fontId="5" fillId="7" borderId="6" xfId="0" applyFont="1" applyFill="1" applyBorder="1" applyAlignment="1">
      <alignment horizontal="center" textRotation="90"/>
    </xf>
    <xf numFmtId="0" fontId="5" fillId="7" borderId="11" xfId="0" applyFont="1" applyFill="1" applyBorder="1" applyAlignment="1">
      <alignment horizontal="center" textRotation="90"/>
    </xf>
    <xf numFmtId="0" fontId="5" fillId="7" borderId="5" xfId="0" applyFont="1" applyFill="1" applyBorder="1" applyAlignment="1">
      <alignment horizont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LO%20Program\Budgets\SA%20-%20Budgets%20July%2029%20-%20clean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 Ahead Reserve GP"/>
      <sheetName val="New SA Reserve B &amp; A"/>
      <sheetName val="Old SA Reserve B &amp; A"/>
      <sheetName val="Total Streams"/>
      <sheetName val="Total Wetlands"/>
      <sheetName val="SA 1"/>
      <sheetName val="SA 2"/>
      <sheetName val="SA 3"/>
      <sheetName val="SA 4"/>
      <sheetName val="SA 5"/>
      <sheetName val="SA 6"/>
      <sheetName val="SA 7"/>
      <sheetName val="SA 8"/>
      <sheetName val="SA 9"/>
      <sheetName val="SA 10"/>
      <sheetName val="Old SA Stream $$"/>
      <sheetName val="Old SA Wetland $$"/>
      <sheetName val="BS SA"/>
      <sheetName val="UC SA"/>
      <sheetName val="LC SA"/>
      <sheetName val="G SA"/>
      <sheetName val="JP SA"/>
      <sheetName val="UK SA"/>
      <sheetName val="LK SA"/>
      <sheetName val="UL SA"/>
      <sheetName val="LL SA"/>
      <sheetName val="NKY SA"/>
      <sheetName val="S 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Credit History</v>
          </cell>
          <cell r="F2" t="str">
            <v>Old Trace</v>
          </cell>
          <cell r="I2" t="str">
            <v>Whites Creek</v>
          </cell>
          <cell r="L2" t="str">
            <v>Mabry 2 (Green and Johnson)</v>
          </cell>
          <cell r="O2" t="str">
            <v>Mabry 2 (Mart Whitt)</v>
          </cell>
          <cell r="R2" t="str">
            <v>Mabry 2 (Smith)</v>
          </cell>
          <cell r="U2" t="str">
            <v>Staggs 1</v>
          </cell>
          <cell r="X2" t="str">
            <v>York</v>
          </cell>
          <cell r="AA2" t="str">
            <v>Mart Whitt 2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  <cell r="V3" t="str">
            <v>Value</v>
          </cell>
          <cell r="Y3" t="str">
            <v>Value</v>
          </cell>
          <cell r="AB3" t="str">
            <v>Value</v>
          </cell>
        </row>
        <row r="4">
          <cell r="B4" t="str">
            <v>Transition</v>
          </cell>
          <cell r="C4">
            <v>23103</v>
          </cell>
          <cell r="D4">
            <v>457.5</v>
          </cell>
          <cell r="G4">
            <v>3866593.2749999999</v>
          </cell>
          <cell r="J4">
            <v>1809412.5</v>
          </cell>
          <cell r="M4">
            <v>1359232.5</v>
          </cell>
          <cell r="P4">
            <v>1786995</v>
          </cell>
          <cell r="S4">
            <v>841800</v>
          </cell>
          <cell r="V4">
            <v>905589.22500000009</v>
          </cell>
          <cell r="Y4">
            <v>0</v>
          </cell>
          <cell r="AB4">
            <v>0</v>
          </cell>
        </row>
        <row r="5">
          <cell r="B5">
            <v>2012</v>
          </cell>
          <cell r="C5">
            <v>2376.2800000000002</v>
          </cell>
          <cell r="D5">
            <v>520</v>
          </cell>
          <cell r="G5">
            <v>0</v>
          </cell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1235665.6000000001</v>
          </cell>
          <cell r="Y5">
            <v>0</v>
          </cell>
          <cell r="AB5">
            <v>0</v>
          </cell>
        </row>
        <row r="6">
          <cell r="B6">
            <v>2013</v>
          </cell>
          <cell r="C6">
            <v>5707.6</v>
          </cell>
          <cell r="D6">
            <v>520</v>
          </cell>
          <cell r="G6">
            <v>0</v>
          </cell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1244510.7999999998</v>
          </cell>
          <cell r="Y6">
            <v>135720</v>
          </cell>
          <cell r="AB6">
            <v>1587721.2000000004</v>
          </cell>
        </row>
        <row r="7">
          <cell r="B7">
            <v>2014</v>
          </cell>
          <cell r="C7">
            <v>3535.58</v>
          </cell>
          <cell r="D7">
            <v>520</v>
          </cell>
          <cell r="G7">
            <v>0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834438.79999999958</v>
          </cell>
        </row>
        <row r="8">
          <cell r="B8">
            <v>2015</v>
          </cell>
          <cell r="C8">
            <v>2599.4499999999998</v>
          </cell>
          <cell r="D8">
            <v>566.25</v>
          </cell>
          <cell r="G8">
            <v>0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</row>
        <row r="9">
          <cell r="B9">
            <v>2016</v>
          </cell>
          <cell r="C9">
            <v>176.6</v>
          </cell>
          <cell r="D9">
            <v>566.25</v>
          </cell>
          <cell r="G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</row>
        <row r="10">
          <cell r="B10">
            <v>2017</v>
          </cell>
          <cell r="C10">
            <v>138.83000000000001</v>
          </cell>
          <cell r="D10">
            <v>566.25</v>
          </cell>
          <cell r="G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</row>
        <row r="11">
          <cell r="B11">
            <v>2017</v>
          </cell>
          <cell r="C11">
            <v>25</v>
          </cell>
          <cell r="D11">
            <v>568</v>
          </cell>
          <cell r="G11">
            <v>0</v>
          </cell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</row>
        <row r="12">
          <cell r="B12">
            <v>2018</v>
          </cell>
          <cell r="C12">
            <v>0</v>
          </cell>
          <cell r="D12">
            <v>710</v>
          </cell>
          <cell r="G12">
            <v>0</v>
          </cell>
          <cell r="J12">
            <v>0</v>
          </cell>
          <cell r="M12">
            <v>0</v>
          </cell>
          <cell r="P12">
            <v>0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</row>
        <row r="13">
          <cell r="B13">
            <v>2018</v>
          </cell>
          <cell r="C13">
            <v>421</v>
          </cell>
          <cell r="D13">
            <v>760</v>
          </cell>
          <cell r="G13">
            <v>0</v>
          </cell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</row>
        <row r="14">
          <cell r="B14">
            <v>2019</v>
          </cell>
          <cell r="C14">
            <v>0</v>
          </cell>
          <cell r="D14">
            <v>760</v>
          </cell>
          <cell r="G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</row>
        <row r="15">
          <cell r="B15">
            <v>2020</v>
          </cell>
          <cell r="C15">
            <v>0</v>
          </cell>
          <cell r="D15">
            <v>760</v>
          </cell>
          <cell r="G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</row>
        <row r="16">
          <cell r="B16">
            <v>2020</v>
          </cell>
          <cell r="C16">
            <v>0</v>
          </cell>
          <cell r="D16">
            <v>656</v>
          </cell>
          <cell r="G16">
            <v>0</v>
          </cell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  <cell r="AB16">
            <v>0</v>
          </cell>
        </row>
        <row r="17">
          <cell r="B17">
            <v>2021</v>
          </cell>
          <cell r="C17">
            <v>0</v>
          </cell>
          <cell r="D17">
            <v>656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</row>
        <row r="18">
          <cell r="B18" t="str">
            <v>Future</v>
          </cell>
          <cell r="D18">
            <v>656</v>
          </cell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</row>
        <row r="19">
          <cell r="B19" t="str">
            <v>Total</v>
          </cell>
          <cell r="C19">
            <v>38083.339999999997</v>
          </cell>
          <cell r="G19">
            <v>3866593.2749999999</v>
          </cell>
          <cell r="J19">
            <v>1809412.5</v>
          </cell>
          <cell r="M19">
            <v>1359232.5</v>
          </cell>
          <cell r="P19">
            <v>1786995</v>
          </cell>
          <cell r="S19">
            <v>841800</v>
          </cell>
          <cell r="V19">
            <v>3385765.625</v>
          </cell>
          <cell r="Y19">
            <v>135720</v>
          </cell>
          <cell r="AB19">
            <v>2422160</v>
          </cell>
        </row>
        <row r="21">
          <cell r="B21" t="str">
            <v>Credit History</v>
          </cell>
          <cell r="I21" t="str">
            <v>Whites Creek</v>
          </cell>
          <cell r="R21" t="str">
            <v>Mabry 2 (Smith)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J22" t="str">
            <v>Value</v>
          </cell>
          <cell r="S22" t="str">
            <v>Value</v>
          </cell>
        </row>
        <row r="23">
          <cell r="B23" t="str">
            <v>Transition</v>
          </cell>
          <cell r="C23">
            <v>3.55</v>
          </cell>
          <cell r="D23">
            <v>22500</v>
          </cell>
          <cell r="J23">
            <v>2475</v>
          </cell>
          <cell r="S23">
            <v>1125</v>
          </cell>
        </row>
        <row r="24">
          <cell r="B24">
            <v>2012</v>
          </cell>
          <cell r="C24">
            <v>2.41</v>
          </cell>
          <cell r="D24">
            <v>24000</v>
          </cell>
          <cell r="J24">
            <v>0</v>
          </cell>
          <cell r="S24">
            <v>0</v>
          </cell>
        </row>
        <row r="25">
          <cell r="B25">
            <v>2013</v>
          </cell>
          <cell r="C25">
            <v>2.4E-2</v>
          </cell>
          <cell r="D25">
            <v>24000</v>
          </cell>
          <cell r="J25">
            <v>0</v>
          </cell>
          <cell r="S25">
            <v>0</v>
          </cell>
        </row>
        <row r="26">
          <cell r="B26">
            <v>2014</v>
          </cell>
          <cell r="C26">
            <v>0.57699999999999996</v>
          </cell>
          <cell r="D26">
            <v>24000</v>
          </cell>
          <cell r="J26">
            <v>0</v>
          </cell>
          <cell r="S26">
            <v>0</v>
          </cell>
        </row>
        <row r="27">
          <cell r="B27">
            <v>2015</v>
          </cell>
          <cell r="C27">
            <v>0</v>
          </cell>
          <cell r="D27">
            <v>34380</v>
          </cell>
          <cell r="J27">
            <v>0</v>
          </cell>
          <cell r="S27">
            <v>0</v>
          </cell>
        </row>
        <row r="28">
          <cell r="B28">
            <v>2016</v>
          </cell>
          <cell r="C28">
            <v>0</v>
          </cell>
          <cell r="D28">
            <v>34380</v>
          </cell>
          <cell r="J28">
            <v>0</v>
          </cell>
          <cell r="S28">
            <v>0</v>
          </cell>
        </row>
        <row r="29">
          <cell r="B29">
            <v>2017</v>
          </cell>
          <cell r="C29">
            <v>0</v>
          </cell>
          <cell r="D29">
            <v>34380</v>
          </cell>
          <cell r="J29">
            <v>0</v>
          </cell>
          <cell r="S29">
            <v>0</v>
          </cell>
        </row>
        <row r="30">
          <cell r="B30">
            <v>2017</v>
          </cell>
          <cell r="C30">
            <v>0</v>
          </cell>
          <cell r="D30">
            <v>36672</v>
          </cell>
          <cell r="J30">
            <v>0</v>
          </cell>
          <cell r="S30">
            <v>0</v>
          </cell>
        </row>
        <row r="31">
          <cell r="B31">
            <v>2018</v>
          </cell>
          <cell r="C31">
            <v>0</v>
          </cell>
          <cell r="D31">
            <v>36672</v>
          </cell>
          <cell r="J31">
            <v>0</v>
          </cell>
          <cell r="S31">
            <v>0</v>
          </cell>
        </row>
        <row r="32">
          <cell r="B32">
            <v>2018</v>
          </cell>
          <cell r="C32">
            <v>0</v>
          </cell>
          <cell r="D32">
            <v>39600</v>
          </cell>
          <cell r="J32">
            <v>0</v>
          </cell>
          <cell r="S32">
            <v>0</v>
          </cell>
        </row>
        <row r="33">
          <cell r="B33">
            <v>2019</v>
          </cell>
          <cell r="C33">
            <v>0</v>
          </cell>
          <cell r="D33">
            <v>39600</v>
          </cell>
          <cell r="J33">
            <v>0</v>
          </cell>
          <cell r="S33">
            <v>0</v>
          </cell>
        </row>
        <row r="34">
          <cell r="B34">
            <v>2020</v>
          </cell>
          <cell r="C34">
            <v>0</v>
          </cell>
          <cell r="D34">
            <v>39600</v>
          </cell>
          <cell r="J34">
            <v>0</v>
          </cell>
          <cell r="S34">
            <v>0</v>
          </cell>
        </row>
        <row r="35">
          <cell r="B35">
            <v>2020</v>
          </cell>
          <cell r="C35">
            <v>0</v>
          </cell>
          <cell r="D35">
            <v>49200</v>
          </cell>
          <cell r="J35">
            <v>0</v>
          </cell>
          <cell r="S35">
            <v>0</v>
          </cell>
        </row>
        <row r="36">
          <cell r="B36">
            <v>2021</v>
          </cell>
          <cell r="C36">
            <v>0</v>
          </cell>
          <cell r="D36">
            <v>49200</v>
          </cell>
          <cell r="J36">
            <v>0</v>
          </cell>
          <cell r="S36">
            <v>0</v>
          </cell>
        </row>
        <row r="37">
          <cell r="B37" t="str">
            <v>Future</v>
          </cell>
          <cell r="D37">
            <v>49200</v>
          </cell>
          <cell r="J37">
            <v>0</v>
          </cell>
          <cell r="S37">
            <v>0</v>
          </cell>
        </row>
        <row r="38">
          <cell r="B38" t="str">
            <v>Total</v>
          </cell>
          <cell r="C38">
            <v>6.5609999999999999</v>
          </cell>
          <cell r="J38">
            <v>2475</v>
          </cell>
          <cell r="S38">
            <v>1125</v>
          </cell>
        </row>
      </sheetData>
      <sheetData sheetId="18">
        <row r="2">
          <cell r="B2" t="str">
            <v>Credit History</v>
          </cell>
          <cell r="F2" t="str">
            <v>Sinking Valley</v>
          </cell>
          <cell r="I2" t="str">
            <v>Burnett Branch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</row>
        <row r="4">
          <cell r="B4" t="str">
            <v>Transition</v>
          </cell>
          <cell r="C4">
            <v>3954</v>
          </cell>
          <cell r="D4">
            <v>457.5</v>
          </cell>
          <cell r="G4">
            <v>1602439.5</v>
          </cell>
          <cell r="J4">
            <v>206515.50000000003</v>
          </cell>
        </row>
        <row r="5">
          <cell r="B5">
            <v>2012</v>
          </cell>
          <cell r="C5">
            <v>3182.19</v>
          </cell>
          <cell r="D5">
            <v>488</v>
          </cell>
          <cell r="G5">
            <v>0</v>
          </cell>
          <cell r="J5">
            <v>1552908.72</v>
          </cell>
        </row>
        <row r="6">
          <cell r="B6">
            <v>2013</v>
          </cell>
          <cell r="C6">
            <v>49.5</v>
          </cell>
          <cell r="D6">
            <v>488</v>
          </cell>
          <cell r="G6">
            <v>0</v>
          </cell>
          <cell r="J6">
            <v>24156</v>
          </cell>
        </row>
        <row r="7">
          <cell r="B7">
            <v>2014</v>
          </cell>
          <cell r="C7">
            <v>52.25</v>
          </cell>
          <cell r="D7">
            <v>488</v>
          </cell>
          <cell r="G7">
            <v>0</v>
          </cell>
          <cell r="J7">
            <v>25498</v>
          </cell>
        </row>
        <row r="8">
          <cell r="B8">
            <v>2015</v>
          </cell>
          <cell r="C8">
            <v>298</v>
          </cell>
          <cell r="D8">
            <v>488</v>
          </cell>
          <cell r="G8">
            <v>0</v>
          </cell>
          <cell r="J8">
            <v>145424</v>
          </cell>
        </row>
        <row r="9">
          <cell r="B9">
            <v>2015</v>
          </cell>
          <cell r="C9">
            <v>4764.99</v>
          </cell>
          <cell r="D9">
            <v>566.25</v>
          </cell>
          <cell r="G9">
            <v>0</v>
          </cell>
          <cell r="J9">
            <v>2698175.5874999999</v>
          </cell>
        </row>
        <row r="10">
          <cell r="B10">
            <v>2016</v>
          </cell>
          <cell r="C10">
            <v>22.03</v>
          </cell>
          <cell r="D10">
            <v>566.25</v>
          </cell>
          <cell r="G10">
            <v>0</v>
          </cell>
          <cell r="J10">
            <v>12474.487500000001</v>
          </cell>
        </row>
        <row r="11">
          <cell r="B11">
            <v>2017</v>
          </cell>
          <cell r="C11">
            <v>132.44999999999999</v>
          </cell>
          <cell r="D11">
            <v>566.25</v>
          </cell>
          <cell r="G11">
            <v>0</v>
          </cell>
          <cell r="J11">
            <v>74999.8125</v>
          </cell>
        </row>
        <row r="12">
          <cell r="B12">
            <v>2017</v>
          </cell>
          <cell r="C12">
            <v>0</v>
          </cell>
          <cell r="D12">
            <v>568</v>
          </cell>
          <cell r="G12">
            <v>0</v>
          </cell>
          <cell r="J12">
            <v>0</v>
          </cell>
        </row>
        <row r="13">
          <cell r="B13">
            <v>2018</v>
          </cell>
          <cell r="C13">
            <v>156</v>
          </cell>
          <cell r="D13">
            <v>568</v>
          </cell>
          <cell r="G13">
            <v>0</v>
          </cell>
          <cell r="J13">
            <v>88608</v>
          </cell>
        </row>
        <row r="14">
          <cell r="B14">
            <v>2018</v>
          </cell>
          <cell r="C14">
            <v>343.7</v>
          </cell>
          <cell r="D14">
            <v>604</v>
          </cell>
          <cell r="G14">
            <v>0</v>
          </cell>
          <cell r="J14">
            <v>207594.8</v>
          </cell>
        </row>
        <row r="15">
          <cell r="B15">
            <v>2019</v>
          </cell>
          <cell r="C15">
            <v>985</v>
          </cell>
          <cell r="D15">
            <v>604</v>
          </cell>
          <cell r="G15">
            <v>0</v>
          </cell>
          <cell r="J15">
            <v>594940</v>
          </cell>
        </row>
        <row r="16">
          <cell r="B16">
            <v>2020</v>
          </cell>
          <cell r="C16">
            <v>0</v>
          </cell>
          <cell r="D16">
            <v>604</v>
          </cell>
          <cell r="G16">
            <v>0</v>
          </cell>
          <cell r="J16">
            <v>0</v>
          </cell>
        </row>
        <row r="17">
          <cell r="B17">
            <v>2020</v>
          </cell>
          <cell r="C17">
            <v>56.2</v>
          </cell>
          <cell r="D17">
            <v>704</v>
          </cell>
          <cell r="G17">
            <v>0</v>
          </cell>
          <cell r="J17">
            <v>39564.800000000003</v>
          </cell>
        </row>
        <row r="18">
          <cell r="B18">
            <v>2021</v>
          </cell>
          <cell r="C18">
            <v>59.4</v>
          </cell>
          <cell r="D18">
            <v>704</v>
          </cell>
          <cell r="G18">
            <v>0</v>
          </cell>
          <cell r="J18">
            <v>41817.599999999999</v>
          </cell>
        </row>
        <row r="19">
          <cell r="B19" t="str">
            <v>Future</v>
          </cell>
          <cell r="D19">
            <v>704</v>
          </cell>
          <cell r="G19">
            <v>0</v>
          </cell>
          <cell r="J19">
            <v>2138674.5600000005</v>
          </cell>
        </row>
        <row r="20">
          <cell r="B20" t="str">
            <v>Total</v>
          </cell>
          <cell r="C20">
            <v>14055.710000000003</v>
          </cell>
          <cell r="G20">
            <v>1602439.5</v>
          </cell>
          <cell r="J20">
            <v>7851351.8674999997</v>
          </cell>
        </row>
        <row r="26">
          <cell r="B26" t="str">
            <v>Credit History</v>
          </cell>
        </row>
        <row r="27">
          <cell r="B27" t="str">
            <v>Year</v>
          </cell>
          <cell r="C27" t="str">
            <v>Credits Sold</v>
          </cell>
          <cell r="D27" t="str">
            <v>Cost per Credit</v>
          </cell>
        </row>
        <row r="28">
          <cell r="B28" t="str">
            <v>Transition</v>
          </cell>
          <cell r="C28">
            <v>2.25</v>
          </cell>
          <cell r="D28">
            <v>22500</v>
          </cell>
        </row>
        <row r="29">
          <cell r="B29">
            <v>2012</v>
          </cell>
          <cell r="C29">
            <v>0.38100000000000001</v>
          </cell>
          <cell r="D29">
            <v>24000</v>
          </cell>
        </row>
        <row r="30">
          <cell r="B30">
            <v>2013</v>
          </cell>
          <cell r="C30">
            <v>3.36</v>
          </cell>
          <cell r="D30">
            <v>24000</v>
          </cell>
        </row>
        <row r="31">
          <cell r="B31">
            <v>2014</v>
          </cell>
          <cell r="C31">
            <v>4.4379999999999997</v>
          </cell>
          <cell r="D31">
            <v>24000</v>
          </cell>
        </row>
        <row r="32">
          <cell r="B32">
            <v>2014</v>
          </cell>
          <cell r="C32">
            <v>0.13400000000000034</v>
          </cell>
          <cell r="D32">
            <v>36672</v>
          </cell>
        </row>
        <row r="33">
          <cell r="B33">
            <v>2015</v>
          </cell>
          <cell r="C33">
            <v>7.2779999999999996</v>
          </cell>
          <cell r="D33">
            <v>34380</v>
          </cell>
        </row>
        <row r="34">
          <cell r="B34">
            <v>2016</v>
          </cell>
          <cell r="C34">
            <v>0</v>
          </cell>
          <cell r="D34">
            <v>0</v>
          </cell>
        </row>
        <row r="35">
          <cell r="B35">
            <v>2017</v>
          </cell>
          <cell r="C35">
            <v>0</v>
          </cell>
          <cell r="D35">
            <v>34380</v>
          </cell>
        </row>
        <row r="36">
          <cell r="B36">
            <v>2017</v>
          </cell>
          <cell r="C36">
            <v>0</v>
          </cell>
          <cell r="D36">
            <v>36672</v>
          </cell>
        </row>
        <row r="37">
          <cell r="B37">
            <v>2018</v>
          </cell>
          <cell r="C37">
            <v>0</v>
          </cell>
          <cell r="D37">
            <v>36672</v>
          </cell>
        </row>
        <row r="38">
          <cell r="B38">
            <v>2018</v>
          </cell>
          <cell r="C38">
            <v>0.2</v>
          </cell>
          <cell r="D38">
            <v>39600</v>
          </cell>
        </row>
        <row r="39">
          <cell r="B39">
            <v>2019</v>
          </cell>
          <cell r="C39">
            <v>0.7</v>
          </cell>
          <cell r="D39">
            <v>39600</v>
          </cell>
        </row>
        <row r="40">
          <cell r="B40">
            <v>2020</v>
          </cell>
          <cell r="C40">
            <v>0</v>
          </cell>
          <cell r="D40">
            <v>39600</v>
          </cell>
        </row>
        <row r="41">
          <cell r="B41">
            <v>2020</v>
          </cell>
          <cell r="C41">
            <v>1.1000000000000001</v>
          </cell>
          <cell r="D41">
            <v>49200</v>
          </cell>
        </row>
        <row r="42">
          <cell r="B42">
            <v>2021</v>
          </cell>
          <cell r="C42">
            <v>0</v>
          </cell>
          <cell r="D42">
            <v>49200</v>
          </cell>
        </row>
        <row r="43">
          <cell r="B43" t="str">
            <v>Future</v>
          </cell>
          <cell r="D43">
            <v>49200</v>
          </cell>
        </row>
        <row r="44">
          <cell r="B44" t="str">
            <v>Total</v>
          </cell>
          <cell r="C44">
            <v>19.840999999999998</v>
          </cell>
        </row>
      </sheetData>
      <sheetData sheetId="19">
        <row r="2">
          <cell r="B2" t="str">
            <v>Credit History</v>
          </cell>
          <cell r="I2" t="str">
            <v>Blue Spring</v>
          </cell>
          <cell r="L2" t="str">
            <v>Mud Camp 2 (Walden Woods)</v>
          </cell>
          <cell r="O2" t="str">
            <v>Crow Creek</v>
          </cell>
          <cell r="R2" t="str">
            <v>Mud Camp 3 (Monday)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</row>
        <row r="4">
          <cell r="B4" t="str">
            <v>Transition</v>
          </cell>
          <cell r="C4">
            <v>6977</v>
          </cell>
          <cell r="D4">
            <v>161.25</v>
          </cell>
          <cell r="J4">
            <v>1125041.25</v>
          </cell>
          <cell r="M4">
            <v>0</v>
          </cell>
          <cell r="P4">
            <v>0</v>
          </cell>
          <cell r="S4">
            <v>0</v>
          </cell>
        </row>
        <row r="5">
          <cell r="B5">
            <v>2012</v>
          </cell>
          <cell r="C5">
            <v>8893</v>
          </cell>
          <cell r="D5">
            <v>172</v>
          </cell>
          <cell r="J5">
            <v>1529596</v>
          </cell>
          <cell r="M5">
            <v>0</v>
          </cell>
          <cell r="P5">
            <v>0</v>
          </cell>
          <cell r="S5">
            <v>0</v>
          </cell>
        </row>
        <row r="6">
          <cell r="B6">
            <v>2013</v>
          </cell>
          <cell r="C6">
            <v>1917.71</v>
          </cell>
          <cell r="D6">
            <v>192</v>
          </cell>
          <cell r="J6">
            <v>368200.32</v>
          </cell>
          <cell r="M6">
            <v>0</v>
          </cell>
          <cell r="P6">
            <v>0</v>
          </cell>
          <cell r="S6">
            <v>0</v>
          </cell>
        </row>
        <row r="7">
          <cell r="B7">
            <v>2014</v>
          </cell>
          <cell r="C7">
            <v>2346</v>
          </cell>
          <cell r="D7">
            <v>192</v>
          </cell>
          <cell r="J7">
            <v>450432</v>
          </cell>
          <cell r="M7">
            <v>0</v>
          </cell>
          <cell r="P7">
            <v>0</v>
          </cell>
          <cell r="S7">
            <v>0</v>
          </cell>
        </row>
        <row r="8">
          <cell r="B8">
            <v>2015</v>
          </cell>
          <cell r="C8">
            <v>2413.1999999999998</v>
          </cell>
          <cell r="D8">
            <v>225</v>
          </cell>
          <cell r="J8">
            <v>542970</v>
          </cell>
          <cell r="M8">
            <v>0</v>
          </cell>
          <cell r="P8">
            <v>0</v>
          </cell>
          <cell r="S8">
            <v>0</v>
          </cell>
        </row>
        <row r="9">
          <cell r="B9">
            <v>2016</v>
          </cell>
          <cell r="C9">
            <v>850</v>
          </cell>
          <cell r="D9">
            <v>225</v>
          </cell>
          <cell r="J9">
            <v>191250</v>
          </cell>
          <cell r="M9">
            <v>0</v>
          </cell>
          <cell r="P9">
            <v>0</v>
          </cell>
          <cell r="S9">
            <v>0</v>
          </cell>
        </row>
        <row r="10">
          <cell r="B10">
            <v>2017</v>
          </cell>
          <cell r="C10">
            <v>27938.9</v>
          </cell>
          <cell r="D10">
            <v>225</v>
          </cell>
          <cell r="J10">
            <v>2117517.7499999995</v>
          </cell>
          <cell r="M10">
            <v>4168734.7500000005</v>
          </cell>
          <cell r="P10">
            <v>0</v>
          </cell>
          <cell r="S10">
            <v>0</v>
          </cell>
        </row>
        <row r="11">
          <cell r="B11">
            <v>2017</v>
          </cell>
          <cell r="C11">
            <v>8696.5999999999985</v>
          </cell>
          <cell r="D11">
            <v>224</v>
          </cell>
          <cell r="J11">
            <v>0</v>
          </cell>
          <cell r="M11">
            <v>1948038.3999999997</v>
          </cell>
          <cell r="P11">
            <v>0</v>
          </cell>
          <cell r="S11">
            <v>0</v>
          </cell>
        </row>
        <row r="12">
          <cell r="B12">
            <v>2018</v>
          </cell>
          <cell r="C12">
            <v>0</v>
          </cell>
          <cell r="D12">
            <v>224</v>
          </cell>
          <cell r="J12">
            <v>0</v>
          </cell>
          <cell r="M12">
            <v>0</v>
          </cell>
          <cell r="P12">
            <v>0</v>
          </cell>
          <cell r="S12">
            <v>0</v>
          </cell>
        </row>
        <row r="13">
          <cell r="B13">
            <v>2018</v>
          </cell>
          <cell r="C13">
            <v>0</v>
          </cell>
          <cell r="D13">
            <v>284</v>
          </cell>
          <cell r="J13">
            <v>0</v>
          </cell>
          <cell r="M13">
            <v>0</v>
          </cell>
          <cell r="P13">
            <v>0</v>
          </cell>
          <cell r="S13">
            <v>0</v>
          </cell>
        </row>
        <row r="14">
          <cell r="B14">
            <v>2019</v>
          </cell>
          <cell r="C14">
            <v>629</v>
          </cell>
          <cell r="D14">
            <v>284</v>
          </cell>
          <cell r="J14">
            <v>0</v>
          </cell>
          <cell r="M14">
            <v>178636</v>
          </cell>
          <cell r="P14">
            <v>0</v>
          </cell>
          <cell r="S14">
            <v>0</v>
          </cell>
        </row>
        <row r="15">
          <cell r="B15">
            <v>2020</v>
          </cell>
          <cell r="C15">
            <v>0</v>
          </cell>
          <cell r="D15">
            <v>284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</row>
        <row r="16">
          <cell r="B16">
            <v>2020</v>
          </cell>
          <cell r="C16">
            <v>0</v>
          </cell>
          <cell r="D16">
            <v>332</v>
          </cell>
          <cell r="J16">
            <v>0</v>
          </cell>
          <cell r="M16">
            <v>0</v>
          </cell>
          <cell r="P16">
            <v>0</v>
          </cell>
          <cell r="S16">
            <v>0</v>
          </cell>
        </row>
        <row r="17">
          <cell r="B17">
            <v>2021</v>
          </cell>
          <cell r="C17">
            <v>4576</v>
          </cell>
          <cell r="D17">
            <v>332</v>
          </cell>
          <cell r="J17">
            <v>0</v>
          </cell>
          <cell r="M17">
            <v>763497.07999999961</v>
          </cell>
          <cell r="P17">
            <v>755734.92000000039</v>
          </cell>
          <cell r="S17">
            <v>0</v>
          </cell>
        </row>
        <row r="18">
          <cell r="B18" t="str">
            <v>Future</v>
          </cell>
          <cell r="D18">
            <v>332</v>
          </cell>
          <cell r="J18">
            <v>0</v>
          </cell>
          <cell r="M18">
            <v>0</v>
          </cell>
          <cell r="P18">
            <v>15892405.08</v>
          </cell>
          <cell r="S18">
            <v>6083900</v>
          </cell>
        </row>
        <row r="19">
          <cell r="B19" t="str">
            <v>Total</v>
          </cell>
          <cell r="C19">
            <v>65237.409999999996</v>
          </cell>
          <cell r="J19">
            <v>6325007.3200000003</v>
          </cell>
          <cell r="M19">
            <v>7058906.2300000004</v>
          </cell>
          <cell r="P19">
            <v>16648140</v>
          </cell>
          <cell r="S19">
            <v>6083900</v>
          </cell>
        </row>
        <row r="21">
          <cell r="B21" t="str">
            <v>Credit History</v>
          </cell>
          <cell r="F21" t="str">
            <v>Hatchery Creek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G22" t="str">
            <v>Value</v>
          </cell>
        </row>
        <row r="23">
          <cell r="B23" t="str">
            <v>Transition</v>
          </cell>
          <cell r="C23">
            <v>9.98</v>
          </cell>
          <cell r="D23">
            <v>22500</v>
          </cell>
          <cell r="G23">
            <v>19035</v>
          </cell>
        </row>
        <row r="24">
          <cell r="B24">
            <v>2012</v>
          </cell>
          <cell r="C24">
            <v>4.18</v>
          </cell>
          <cell r="D24">
            <v>24000</v>
          </cell>
          <cell r="G24">
            <v>0</v>
          </cell>
        </row>
        <row r="25">
          <cell r="B25">
            <v>2013</v>
          </cell>
          <cell r="C25">
            <v>0</v>
          </cell>
          <cell r="D25">
            <v>0</v>
          </cell>
          <cell r="G25">
            <v>0</v>
          </cell>
        </row>
        <row r="26">
          <cell r="B26">
            <v>2014</v>
          </cell>
          <cell r="C26">
            <v>3.6</v>
          </cell>
          <cell r="D26">
            <v>24000</v>
          </cell>
          <cell r="G26">
            <v>0</v>
          </cell>
        </row>
        <row r="27">
          <cell r="B27">
            <v>2015</v>
          </cell>
          <cell r="C27">
            <v>0.7</v>
          </cell>
          <cell r="D27">
            <v>34380</v>
          </cell>
          <cell r="G27">
            <v>0</v>
          </cell>
        </row>
        <row r="28">
          <cell r="B28">
            <v>2016</v>
          </cell>
          <cell r="C28">
            <v>0</v>
          </cell>
          <cell r="D28">
            <v>0</v>
          </cell>
          <cell r="G28">
            <v>0</v>
          </cell>
        </row>
        <row r="29">
          <cell r="B29">
            <v>2017</v>
          </cell>
          <cell r="C29">
            <v>0</v>
          </cell>
          <cell r="D29">
            <v>34380</v>
          </cell>
          <cell r="G29">
            <v>0</v>
          </cell>
        </row>
        <row r="30">
          <cell r="B30">
            <v>2017</v>
          </cell>
          <cell r="C30">
            <v>5.4829999999999997</v>
          </cell>
          <cell r="D30">
            <v>36672</v>
          </cell>
          <cell r="G30">
            <v>0</v>
          </cell>
        </row>
        <row r="31">
          <cell r="B31">
            <v>2018</v>
          </cell>
          <cell r="C31">
            <v>0</v>
          </cell>
          <cell r="D31">
            <v>36672</v>
          </cell>
          <cell r="G31">
            <v>0</v>
          </cell>
        </row>
        <row r="32">
          <cell r="B32">
            <v>2018</v>
          </cell>
          <cell r="C32">
            <v>0</v>
          </cell>
          <cell r="D32">
            <v>39600</v>
          </cell>
          <cell r="G32">
            <v>0</v>
          </cell>
        </row>
        <row r="33">
          <cell r="B33">
            <v>2019</v>
          </cell>
          <cell r="C33">
            <v>0</v>
          </cell>
          <cell r="D33">
            <v>39600</v>
          </cell>
          <cell r="G33">
            <v>0</v>
          </cell>
        </row>
        <row r="34">
          <cell r="B34">
            <v>2020</v>
          </cell>
          <cell r="C34">
            <v>0</v>
          </cell>
          <cell r="D34">
            <v>39600</v>
          </cell>
          <cell r="G34">
            <v>0</v>
          </cell>
        </row>
        <row r="35">
          <cell r="B35">
            <v>2020</v>
          </cell>
          <cell r="C35">
            <v>0.5</v>
          </cell>
          <cell r="D35">
            <v>49200</v>
          </cell>
          <cell r="G35">
            <v>0</v>
          </cell>
        </row>
        <row r="36">
          <cell r="B36">
            <v>2021</v>
          </cell>
          <cell r="C36">
            <v>0</v>
          </cell>
          <cell r="D36">
            <v>49200</v>
          </cell>
          <cell r="G36">
            <v>0</v>
          </cell>
        </row>
        <row r="37">
          <cell r="B37" t="str">
            <v>Future</v>
          </cell>
          <cell r="D37">
            <v>49200</v>
          </cell>
          <cell r="G37">
            <v>0</v>
          </cell>
        </row>
        <row r="38">
          <cell r="B38" t="str">
            <v>Total</v>
          </cell>
          <cell r="C38">
            <v>24.443000000000001</v>
          </cell>
          <cell r="G38">
            <v>19035</v>
          </cell>
        </row>
      </sheetData>
      <sheetData sheetId="20">
        <row r="2">
          <cell r="B2" t="str">
            <v>Credit History</v>
          </cell>
          <cell r="F2" t="str">
            <v>Eagle Creek UT</v>
          </cell>
          <cell r="I2" t="str">
            <v>Goose Creek</v>
          </cell>
          <cell r="L2" t="str">
            <v>Big Rivers</v>
          </cell>
          <cell r="O2" t="str">
            <v>Bender Hollow</v>
          </cell>
          <cell r="R2" t="str">
            <v>Trammel 2</v>
          </cell>
          <cell r="U2" t="str">
            <v>Massey Springs</v>
          </cell>
          <cell r="X2" t="str">
            <v>Gabbard Branch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  <cell r="V3" t="str">
            <v>Value</v>
          </cell>
          <cell r="Y3" t="str">
            <v>Value</v>
          </cell>
        </row>
        <row r="4">
          <cell r="B4" t="str">
            <v>Transition</v>
          </cell>
          <cell r="C4">
            <v>14251</v>
          </cell>
          <cell r="D4">
            <v>161.25</v>
          </cell>
          <cell r="G4">
            <v>297990</v>
          </cell>
          <cell r="J4">
            <v>1999983.75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</row>
        <row r="5">
          <cell r="B5">
            <v>2012</v>
          </cell>
          <cell r="C5">
            <v>7582</v>
          </cell>
          <cell r="D5">
            <v>172</v>
          </cell>
          <cell r="G5">
            <v>0</v>
          </cell>
          <cell r="J5">
            <v>803068</v>
          </cell>
          <cell r="M5">
            <v>501036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</row>
        <row r="6">
          <cell r="B6">
            <v>2012</v>
          </cell>
          <cell r="C6">
            <v>3142.6000000000004</v>
          </cell>
          <cell r="D6">
            <v>192</v>
          </cell>
          <cell r="G6">
            <v>0</v>
          </cell>
          <cell r="J6">
            <v>0</v>
          </cell>
          <cell r="M6">
            <v>7296</v>
          </cell>
          <cell r="P6">
            <v>596083.20000000007</v>
          </cell>
          <cell r="S6">
            <v>0</v>
          </cell>
          <cell r="V6">
            <v>0</v>
          </cell>
          <cell r="Y6">
            <v>0</v>
          </cell>
        </row>
        <row r="7">
          <cell r="B7">
            <v>2013</v>
          </cell>
          <cell r="C7">
            <v>1621.85</v>
          </cell>
          <cell r="D7">
            <v>192</v>
          </cell>
          <cell r="G7">
            <v>0</v>
          </cell>
          <cell r="J7">
            <v>0</v>
          </cell>
          <cell r="M7">
            <v>0</v>
          </cell>
          <cell r="P7">
            <v>311395.19999999995</v>
          </cell>
          <cell r="S7">
            <v>0</v>
          </cell>
          <cell r="V7">
            <v>0</v>
          </cell>
          <cell r="Y7">
            <v>0</v>
          </cell>
        </row>
        <row r="8">
          <cell r="B8">
            <v>2014</v>
          </cell>
          <cell r="C8">
            <v>14688.21</v>
          </cell>
          <cell r="D8">
            <v>192</v>
          </cell>
          <cell r="G8">
            <v>0</v>
          </cell>
          <cell r="J8">
            <v>0</v>
          </cell>
          <cell r="M8">
            <v>0</v>
          </cell>
          <cell r="P8">
            <v>2820136.32</v>
          </cell>
          <cell r="S8">
            <v>0</v>
          </cell>
          <cell r="V8">
            <v>0</v>
          </cell>
          <cell r="Y8">
            <v>0</v>
          </cell>
        </row>
        <row r="9">
          <cell r="B9">
            <v>2015</v>
          </cell>
          <cell r="C9">
            <v>1405.4</v>
          </cell>
          <cell r="D9">
            <v>225</v>
          </cell>
          <cell r="G9">
            <v>0</v>
          </cell>
          <cell r="J9">
            <v>0</v>
          </cell>
          <cell r="M9">
            <v>0</v>
          </cell>
          <cell r="P9">
            <v>316215</v>
          </cell>
          <cell r="S9">
            <v>0</v>
          </cell>
          <cell r="V9">
            <v>0</v>
          </cell>
          <cell r="Y9">
            <v>0</v>
          </cell>
        </row>
        <row r="10">
          <cell r="B10">
            <v>2016</v>
          </cell>
          <cell r="C10">
            <v>2343</v>
          </cell>
          <cell r="D10">
            <v>225</v>
          </cell>
          <cell r="G10">
            <v>0</v>
          </cell>
          <cell r="J10">
            <v>0</v>
          </cell>
          <cell r="M10">
            <v>0</v>
          </cell>
          <cell r="P10">
            <v>490486.50000000081</v>
          </cell>
          <cell r="S10">
            <v>36688.499999999171</v>
          </cell>
          <cell r="V10">
            <v>0</v>
          </cell>
          <cell r="Y10">
            <v>0</v>
          </cell>
        </row>
        <row r="11">
          <cell r="B11">
            <v>2017</v>
          </cell>
          <cell r="C11">
            <v>582</v>
          </cell>
          <cell r="D11">
            <v>225</v>
          </cell>
          <cell r="G11">
            <v>0</v>
          </cell>
          <cell r="J11">
            <v>0</v>
          </cell>
          <cell r="M11">
            <v>0</v>
          </cell>
          <cell r="P11">
            <v>0</v>
          </cell>
          <cell r="S11">
            <v>130950</v>
          </cell>
          <cell r="V11">
            <v>0</v>
          </cell>
          <cell r="Y11">
            <v>0</v>
          </cell>
        </row>
        <row r="12">
          <cell r="B12">
            <v>2017</v>
          </cell>
          <cell r="C12">
            <v>2434</v>
          </cell>
          <cell r="D12">
            <v>224</v>
          </cell>
          <cell r="G12">
            <v>0</v>
          </cell>
          <cell r="J12">
            <v>0</v>
          </cell>
          <cell r="M12">
            <v>0</v>
          </cell>
          <cell r="P12">
            <v>0</v>
          </cell>
          <cell r="S12">
            <v>545216</v>
          </cell>
          <cell r="V12">
            <v>0</v>
          </cell>
          <cell r="Y12">
            <v>0</v>
          </cell>
        </row>
        <row r="13">
          <cell r="B13">
            <v>2018</v>
          </cell>
          <cell r="C13">
            <v>0</v>
          </cell>
          <cell r="D13">
            <v>224</v>
          </cell>
          <cell r="G13">
            <v>0</v>
          </cell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</row>
        <row r="14">
          <cell r="B14">
            <v>2018</v>
          </cell>
          <cell r="C14">
            <v>0</v>
          </cell>
          <cell r="D14">
            <v>268</v>
          </cell>
          <cell r="G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</row>
        <row r="15">
          <cell r="B15">
            <v>2019</v>
          </cell>
          <cell r="C15">
            <v>2867</v>
          </cell>
          <cell r="D15">
            <v>268</v>
          </cell>
          <cell r="G15">
            <v>0</v>
          </cell>
          <cell r="J15">
            <v>0</v>
          </cell>
          <cell r="M15">
            <v>0</v>
          </cell>
          <cell r="P15">
            <v>0</v>
          </cell>
          <cell r="S15">
            <v>130499.92000000099</v>
          </cell>
          <cell r="V15">
            <v>637856.07999999903</v>
          </cell>
          <cell r="Y15">
            <v>0</v>
          </cell>
        </row>
        <row r="16">
          <cell r="B16">
            <v>2020</v>
          </cell>
          <cell r="C16">
            <v>0</v>
          </cell>
          <cell r="D16">
            <v>268</v>
          </cell>
          <cell r="G16">
            <v>0</v>
          </cell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  <cell r="Y16">
            <v>0</v>
          </cell>
        </row>
        <row r="17">
          <cell r="B17">
            <v>2020</v>
          </cell>
          <cell r="C17">
            <v>2855</v>
          </cell>
          <cell r="D17">
            <v>320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913600</v>
          </cell>
          <cell r="Y17">
            <v>0</v>
          </cell>
        </row>
        <row r="18">
          <cell r="B18">
            <v>2021</v>
          </cell>
          <cell r="C18">
            <v>5805</v>
          </cell>
          <cell r="D18">
            <v>320</v>
          </cell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1857600</v>
          </cell>
          <cell r="Y18">
            <v>0</v>
          </cell>
        </row>
        <row r="19">
          <cell r="B19" t="str">
            <v>Future</v>
          </cell>
          <cell r="D19">
            <v>320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8597068.8000000007</v>
          </cell>
          <cell r="Y19">
            <v>15121920</v>
          </cell>
        </row>
        <row r="20">
          <cell r="B20" t="str">
            <v>Total</v>
          </cell>
          <cell r="C20">
            <v>59577.06</v>
          </cell>
          <cell r="G20">
            <v>297990</v>
          </cell>
          <cell r="J20">
            <v>2803051.75</v>
          </cell>
          <cell r="M20">
            <v>508332</v>
          </cell>
          <cell r="P20">
            <v>4534316.2200000007</v>
          </cell>
          <cell r="S20">
            <v>843354.42000000016</v>
          </cell>
          <cell r="V20">
            <v>12006124.879999999</v>
          </cell>
          <cell r="Y20">
            <v>15121920</v>
          </cell>
        </row>
        <row r="22">
          <cell r="B22" t="str">
            <v>Credit History</v>
          </cell>
          <cell r="F22" t="str">
            <v>Eagle Creek UT</v>
          </cell>
          <cell r="I22" t="str">
            <v>Goose Creek</v>
          </cell>
          <cell r="L22" t="str">
            <v>Big Rivers</v>
          </cell>
          <cell r="U22" t="str">
            <v>Massey Springs</v>
          </cell>
          <cell r="X22" t="str">
            <v>Gabbard Branch</v>
          </cell>
        </row>
        <row r="23">
          <cell r="B23" t="str">
            <v>Year</v>
          </cell>
          <cell r="C23" t="str">
            <v>Credits Sold</v>
          </cell>
          <cell r="D23" t="str">
            <v>Cost per Credit</v>
          </cell>
          <cell r="G23" t="str">
            <v>Value</v>
          </cell>
          <cell r="J23" t="str">
            <v>Value</v>
          </cell>
          <cell r="M23" t="str">
            <v>Value</v>
          </cell>
          <cell r="V23" t="str">
            <v>Value</v>
          </cell>
          <cell r="Y23" t="str">
            <v>Value</v>
          </cell>
        </row>
        <row r="24">
          <cell r="B24" t="str">
            <v>Transition</v>
          </cell>
          <cell r="C24">
            <v>10.28</v>
          </cell>
          <cell r="D24">
            <v>22500</v>
          </cell>
          <cell r="G24">
            <v>231300</v>
          </cell>
          <cell r="J24">
            <v>0</v>
          </cell>
          <cell r="M24">
            <v>0</v>
          </cell>
          <cell r="V24">
            <v>0</v>
          </cell>
          <cell r="Y24">
            <v>0</v>
          </cell>
        </row>
        <row r="25">
          <cell r="B25">
            <v>2012</v>
          </cell>
          <cell r="C25">
            <v>7.444</v>
          </cell>
          <cell r="D25">
            <v>24000</v>
          </cell>
          <cell r="G25">
            <v>0</v>
          </cell>
          <cell r="J25">
            <v>-2400</v>
          </cell>
          <cell r="M25">
            <v>181056</v>
          </cell>
          <cell r="V25">
            <v>0</v>
          </cell>
          <cell r="Y25">
            <v>0</v>
          </cell>
        </row>
        <row r="26">
          <cell r="B26">
            <v>2013</v>
          </cell>
          <cell r="C26">
            <v>3.8140000000000001</v>
          </cell>
          <cell r="D26">
            <v>24000</v>
          </cell>
          <cell r="G26">
            <v>0</v>
          </cell>
          <cell r="J26">
            <v>0</v>
          </cell>
          <cell r="M26">
            <v>91536</v>
          </cell>
          <cell r="V26">
            <v>0</v>
          </cell>
          <cell r="Y26">
            <v>0</v>
          </cell>
        </row>
        <row r="27">
          <cell r="B27">
            <v>2014</v>
          </cell>
          <cell r="C27">
            <v>5.7</v>
          </cell>
          <cell r="D27">
            <v>36672</v>
          </cell>
          <cell r="G27">
            <v>0</v>
          </cell>
          <cell r="J27">
            <v>0</v>
          </cell>
          <cell r="M27">
            <v>209030.39999999999</v>
          </cell>
          <cell r="V27">
            <v>0</v>
          </cell>
          <cell r="Y27">
            <v>0</v>
          </cell>
        </row>
        <row r="28">
          <cell r="B28">
            <v>2015</v>
          </cell>
          <cell r="C28">
            <v>11.19</v>
          </cell>
          <cell r="D28">
            <v>34380</v>
          </cell>
          <cell r="G28">
            <v>0</v>
          </cell>
          <cell r="J28">
            <v>0</v>
          </cell>
          <cell r="M28">
            <v>384712.2</v>
          </cell>
          <cell r="V28">
            <v>0</v>
          </cell>
          <cell r="Y28">
            <v>0</v>
          </cell>
        </row>
        <row r="29">
          <cell r="B29">
            <v>2016</v>
          </cell>
          <cell r="C29">
            <v>4.5</v>
          </cell>
          <cell r="D29">
            <v>34380</v>
          </cell>
          <cell r="G29">
            <v>0</v>
          </cell>
          <cell r="J29">
            <v>0</v>
          </cell>
          <cell r="M29">
            <v>154710</v>
          </cell>
          <cell r="V29">
            <v>0</v>
          </cell>
          <cell r="Y29">
            <v>0</v>
          </cell>
        </row>
        <row r="30">
          <cell r="B30">
            <v>2017</v>
          </cell>
          <cell r="C30">
            <v>3</v>
          </cell>
          <cell r="D30">
            <v>34380</v>
          </cell>
          <cell r="G30">
            <v>0</v>
          </cell>
          <cell r="J30">
            <v>0</v>
          </cell>
          <cell r="M30">
            <v>103140</v>
          </cell>
          <cell r="V30">
            <v>0</v>
          </cell>
          <cell r="Y30">
            <v>0</v>
          </cell>
        </row>
        <row r="31">
          <cell r="B31">
            <v>2017</v>
          </cell>
          <cell r="C31">
            <v>0.35999999999999988</v>
          </cell>
          <cell r="D31">
            <v>36672</v>
          </cell>
          <cell r="G31">
            <v>0</v>
          </cell>
          <cell r="J31">
            <v>0</v>
          </cell>
          <cell r="M31">
            <v>13201.919999999995</v>
          </cell>
          <cell r="V31">
            <v>0</v>
          </cell>
          <cell r="Y31">
            <v>0</v>
          </cell>
        </row>
        <row r="32">
          <cell r="B32">
            <v>2018</v>
          </cell>
          <cell r="C32">
            <v>7.4</v>
          </cell>
          <cell r="D32">
            <v>36672</v>
          </cell>
          <cell r="G32">
            <v>0</v>
          </cell>
          <cell r="J32">
            <v>0</v>
          </cell>
          <cell r="M32">
            <v>164730.62400000021</v>
          </cell>
          <cell r="V32">
            <v>106642.17599999979</v>
          </cell>
          <cell r="Y32">
            <v>0</v>
          </cell>
        </row>
        <row r="33">
          <cell r="B33">
            <v>2018</v>
          </cell>
          <cell r="C33">
            <v>0</v>
          </cell>
          <cell r="D33">
            <v>39600</v>
          </cell>
          <cell r="G33">
            <v>0</v>
          </cell>
          <cell r="J33">
            <v>0</v>
          </cell>
          <cell r="M33">
            <v>0</v>
          </cell>
          <cell r="V33">
            <v>0</v>
          </cell>
          <cell r="Y33">
            <v>0</v>
          </cell>
        </row>
        <row r="34">
          <cell r="B34">
            <v>2019</v>
          </cell>
          <cell r="C34">
            <v>7.3</v>
          </cell>
          <cell r="D34">
            <v>39600</v>
          </cell>
          <cell r="G34">
            <v>0</v>
          </cell>
          <cell r="J34">
            <v>0</v>
          </cell>
          <cell r="M34">
            <v>0</v>
          </cell>
          <cell r="V34">
            <v>289080</v>
          </cell>
          <cell r="Y34">
            <v>0</v>
          </cell>
        </row>
        <row r="35">
          <cell r="B35">
            <v>2020</v>
          </cell>
          <cell r="C35">
            <v>0</v>
          </cell>
          <cell r="D35">
            <v>39600</v>
          </cell>
          <cell r="G35">
            <v>0</v>
          </cell>
          <cell r="J35">
            <v>0</v>
          </cell>
          <cell r="M35">
            <v>0</v>
          </cell>
          <cell r="V35">
            <v>0</v>
          </cell>
          <cell r="Y35">
            <v>0</v>
          </cell>
        </row>
        <row r="36">
          <cell r="B36">
            <v>2020</v>
          </cell>
          <cell r="C36">
            <v>0</v>
          </cell>
          <cell r="D36">
            <v>49200</v>
          </cell>
          <cell r="G36">
            <v>0</v>
          </cell>
          <cell r="J36">
            <v>0</v>
          </cell>
          <cell r="M36">
            <v>0</v>
          </cell>
          <cell r="V36">
            <v>0</v>
          </cell>
          <cell r="Y36">
            <v>0</v>
          </cell>
        </row>
        <row r="37">
          <cell r="B37">
            <v>2021</v>
          </cell>
          <cell r="C37">
            <v>1.5</v>
          </cell>
          <cell r="D37">
            <v>49200</v>
          </cell>
          <cell r="G37">
            <v>0</v>
          </cell>
          <cell r="J37">
            <v>0</v>
          </cell>
          <cell r="M37">
            <v>0</v>
          </cell>
          <cell r="V37">
            <v>73800</v>
          </cell>
          <cell r="Y37">
            <v>0</v>
          </cell>
        </row>
        <row r="38">
          <cell r="B38" t="str">
            <v>Future</v>
          </cell>
          <cell r="D38">
            <v>49200</v>
          </cell>
          <cell r="G38">
            <v>0</v>
          </cell>
          <cell r="J38">
            <v>0</v>
          </cell>
          <cell r="M38">
            <v>0</v>
          </cell>
          <cell r="V38">
            <v>324326.40000000031</v>
          </cell>
          <cell r="Y38">
            <v>752760</v>
          </cell>
        </row>
        <row r="39">
          <cell r="B39" t="str">
            <v>Total</v>
          </cell>
          <cell r="C39">
            <v>62.487999999999992</v>
          </cell>
          <cell r="G39">
            <v>231300</v>
          </cell>
          <cell r="J39">
            <v>-2400</v>
          </cell>
          <cell r="M39">
            <v>1302117.1440000003</v>
          </cell>
          <cell r="V39">
            <v>793848.57600000012</v>
          </cell>
          <cell r="Y39">
            <v>752760</v>
          </cell>
        </row>
      </sheetData>
      <sheetData sheetId="21">
        <row r="2">
          <cell r="B2" t="str">
            <v>Credit History</v>
          </cell>
          <cell r="F2" t="str">
            <v>Kaler Bottom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</row>
        <row r="4">
          <cell r="B4" t="str">
            <v>Transition</v>
          </cell>
          <cell r="C4">
            <v>19</v>
          </cell>
          <cell r="D4">
            <v>158.01</v>
          </cell>
          <cell r="G4">
            <v>3002.1899999999996</v>
          </cell>
        </row>
        <row r="5">
          <cell r="B5">
            <v>2012</v>
          </cell>
          <cell r="C5">
            <v>0</v>
          </cell>
          <cell r="D5">
            <v>0</v>
          </cell>
          <cell r="G5">
            <v>0</v>
          </cell>
        </row>
        <row r="6">
          <cell r="B6">
            <v>2013</v>
          </cell>
          <cell r="C6">
            <v>0</v>
          </cell>
          <cell r="D6">
            <v>0</v>
          </cell>
          <cell r="G6">
            <v>0</v>
          </cell>
        </row>
        <row r="7">
          <cell r="B7">
            <v>2014</v>
          </cell>
          <cell r="C7">
            <v>0</v>
          </cell>
          <cell r="D7">
            <v>0</v>
          </cell>
          <cell r="G7">
            <v>0</v>
          </cell>
        </row>
        <row r="8">
          <cell r="B8">
            <v>2015</v>
          </cell>
          <cell r="C8">
            <v>1209.49</v>
          </cell>
          <cell r="D8">
            <v>225</v>
          </cell>
          <cell r="G8">
            <v>111307.50000000001</v>
          </cell>
        </row>
        <row r="9">
          <cell r="B9">
            <v>2016</v>
          </cell>
          <cell r="C9">
            <v>1140</v>
          </cell>
          <cell r="D9">
            <v>225</v>
          </cell>
          <cell r="G9">
            <v>0</v>
          </cell>
        </row>
        <row r="10">
          <cell r="B10">
            <v>2017</v>
          </cell>
          <cell r="C10">
            <v>0</v>
          </cell>
          <cell r="D10">
            <v>225</v>
          </cell>
          <cell r="G10">
            <v>0</v>
          </cell>
        </row>
        <row r="11">
          <cell r="B11">
            <v>2017</v>
          </cell>
          <cell r="C11">
            <v>0</v>
          </cell>
          <cell r="D11">
            <v>224</v>
          </cell>
          <cell r="G11">
            <v>0</v>
          </cell>
        </row>
        <row r="12">
          <cell r="B12">
            <v>2018</v>
          </cell>
          <cell r="C12">
            <v>0</v>
          </cell>
          <cell r="D12">
            <v>224</v>
          </cell>
          <cell r="G12">
            <v>0</v>
          </cell>
        </row>
        <row r="13">
          <cell r="B13">
            <v>2018</v>
          </cell>
          <cell r="C13">
            <v>480</v>
          </cell>
          <cell r="D13">
            <v>272</v>
          </cell>
          <cell r="G13">
            <v>0</v>
          </cell>
        </row>
        <row r="14">
          <cell r="B14">
            <v>2019</v>
          </cell>
          <cell r="C14">
            <v>0</v>
          </cell>
          <cell r="D14">
            <v>272</v>
          </cell>
          <cell r="G14">
            <v>0</v>
          </cell>
        </row>
        <row r="15">
          <cell r="B15">
            <v>2020</v>
          </cell>
          <cell r="C15">
            <v>0</v>
          </cell>
          <cell r="D15">
            <v>272</v>
          </cell>
          <cell r="G15">
            <v>0</v>
          </cell>
        </row>
        <row r="16">
          <cell r="B16">
            <v>2020</v>
          </cell>
          <cell r="C16">
            <v>66</v>
          </cell>
          <cell r="D16">
            <v>324</v>
          </cell>
          <cell r="G16">
            <v>0</v>
          </cell>
        </row>
        <row r="17">
          <cell r="B17">
            <v>2021</v>
          </cell>
          <cell r="C17">
            <v>5925</v>
          </cell>
          <cell r="D17">
            <v>324</v>
          </cell>
          <cell r="G17">
            <v>0</v>
          </cell>
        </row>
        <row r="18">
          <cell r="B18" t="str">
            <v>Future</v>
          </cell>
          <cell r="C18">
            <v>0</v>
          </cell>
          <cell r="D18">
            <v>324</v>
          </cell>
          <cell r="G18">
            <v>0</v>
          </cell>
        </row>
        <row r="19">
          <cell r="B19" t="str">
            <v>Total</v>
          </cell>
          <cell r="C19">
            <v>8839.49</v>
          </cell>
          <cell r="G19">
            <v>114309.69000000002</v>
          </cell>
        </row>
        <row r="21">
          <cell r="B21" t="str">
            <v>Credit History</v>
          </cell>
          <cell r="F21" t="str">
            <v>Kaler Bottom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G22" t="str">
            <v>Value</v>
          </cell>
        </row>
        <row r="23">
          <cell r="B23" t="str">
            <v>Transition</v>
          </cell>
          <cell r="C23">
            <v>2.2999999999999998</v>
          </cell>
          <cell r="D23">
            <v>22500</v>
          </cell>
          <cell r="G23">
            <v>51749.999999999993</v>
          </cell>
        </row>
        <row r="24">
          <cell r="B24">
            <v>2012</v>
          </cell>
          <cell r="C24">
            <v>0</v>
          </cell>
          <cell r="D24">
            <v>0</v>
          </cell>
          <cell r="G24">
            <v>0</v>
          </cell>
        </row>
        <row r="25">
          <cell r="B25">
            <v>2013</v>
          </cell>
          <cell r="C25">
            <v>0.82</v>
          </cell>
          <cell r="D25">
            <v>24000</v>
          </cell>
          <cell r="G25">
            <v>19680</v>
          </cell>
        </row>
        <row r="26">
          <cell r="B26">
            <v>2014</v>
          </cell>
          <cell r="C26">
            <v>0</v>
          </cell>
          <cell r="D26">
            <v>36672</v>
          </cell>
          <cell r="G26">
            <v>0</v>
          </cell>
        </row>
        <row r="27">
          <cell r="B27">
            <v>2015</v>
          </cell>
          <cell r="C27">
            <v>0</v>
          </cell>
          <cell r="D27">
            <v>34380</v>
          </cell>
          <cell r="G27">
            <v>0</v>
          </cell>
        </row>
        <row r="28">
          <cell r="B28">
            <v>2016</v>
          </cell>
          <cell r="C28">
            <v>0</v>
          </cell>
          <cell r="D28">
            <v>0</v>
          </cell>
          <cell r="G28">
            <v>0</v>
          </cell>
        </row>
        <row r="29">
          <cell r="B29">
            <v>2017</v>
          </cell>
          <cell r="C29">
            <v>0</v>
          </cell>
          <cell r="D29">
            <v>34380</v>
          </cell>
          <cell r="G29">
            <v>0</v>
          </cell>
        </row>
        <row r="30">
          <cell r="B30">
            <v>2017</v>
          </cell>
          <cell r="C30">
            <v>0</v>
          </cell>
          <cell r="D30">
            <v>36672</v>
          </cell>
          <cell r="G30">
            <v>0</v>
          </cell>
        </row>
        <row r="31">
          <cell r="B31">
            <v>2018</v>
          </cell>
          <cell r="C31">
            <v>0</v>
          </cell>
          <cell r="D31">
            <v>36672</v>
          </cell>
          <cell r="G31">
            <v>0</v>
          </cell>
        </row>
        <row r="32">
          <cell r="B32">
            <v>2018</v>
          </cell>
          <cell r="C32">
            <v>0</v>
          </cell>
          <cell r="D32">
            <v>39600</v>
          </cell>
          <cell r="G32">
            <v>0</v>
          </cell>
        </row>
        <row r="33">
          <cell r="B33">
            <v>2019</v>
          </cell>
          <cell r="C33">
            <v>0</v>
          </cell>
          <cell r="D33">
            <v>39600</v>
          </cell>
          <cell r="G33">
            <v>0</v>
          </cell>
        </row>
        <row r="34">
          <cell r="B34">
            <v>2020</v>
          </cell>
          <cell r="C34">
            <v>0</v>
          </cell>
          <cell r="D34">
            <v>39600</v>
          </cell>
          <cell r="G34">
            <v>0</v>
          </cell>
        </row>
        <row r="35">
          <cell r="B35">
            <v>2020</v>
          </cell>
          <cell r="C35">
            <v>3.6</v>
          </cell>
          <cell r="D35">
            <v>49200</v>
          </cell>
          <cell r="G35">
            <v>177120</v>
          </cell>
        </row>
        <row r="36">
          <cell r="B36">
            <v>2021</v>
          </cell>
          <cell r="C36">
            <v>4.7</v>
          </cell>
          <cell r="D36">
            <v>49200</v>
          </cell>
          <cell r="G36">
            <v>23616</v>
          </cell>
        </row>
        <row r="37">
          <cell r="B37" t="str">
            <v>Future</v>
          </cell>
          <cell r="D37">
            <v>49200</v>
          </cell>
          <cell r="G37">
            <v>0</v>
          </cell>
        </row>
        <row r="38">
          <cell r="B38" t="str">
            <v>Total</v>
          </cell>
          <cell r="C38">
            <v>11.42</v>
          </cell>
          <cell r="G38">
            <v>272166</v>
          </cell>
        </row>
      </sheetData>
      <sheetData sheetId="22">
        <row r="2">
          <cell r="B2" t="str">
            <v>Credit History</v>
          </cell>
          <cell r="F2" t="str">
            <v>Ross 2</v>
          </cell>
          <cell r="I2" t="str">
            <v>Ross 3</v>
          </cell>
          <cell r="L2" t="str">
            <v>Little Sexton</v>
          </cell>
          <cell r="O2" t="str">
            <v>Ross 4</v>
          </cell>
          <cell r="R2" t="str">
            <v>Ross 5</v>
          </cell>
          <cell r="U2" t="str">
            <v>Ross 6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  <cell r="V3" t="str">
            <v>Value</v>
          </cell>
        </row>
        <row r="4">
          <cell r="B4" t="str">
            <v>Transition</v>
          </cell>
          <cell r="C4">
            <v>0</v>
          </cell>
          <cell r="G4">
            <v>0</v>
          </cell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</row>
        <row r="5">
          <cell r="B5">
            <v>2012</v>
          </cell>
          <cell r="C5">
            <v>2349.86</v>
          </cell>
          <cell r="D5">
            <v>488</v>
          </cell>
          <cell r="G5">
            <v>761280</v>
          </cell>
          <cell r="J5">
            <v>385451.68000000005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</row>
        <row r="6">
          <cell r="B6">
            <v>2013</v>
          </cell>
          <cell r="C6">
            <v>999.13</v>
          </cell>
          <cell r="D6">
            <v>488</v>
          </cell>
          <cell r="G6">
            <v>0</v>
          </cell>
          <cell r="J6">
            <v>487575.44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</row>
        <row r="7">
          <cell r="B7">
            <v>2014</v>
          </cell>
          <cell r="C7">
            <v>2037.17</v>
          </cell>
          <cell r="D7">
            <v>488</v>
          </cell>
          <cell r="G7">
            <v>0</v>
          </cell>
          <cell r="J7">
            <v>1273.6799999998957</v>
          </cell>
          <cell r="M7">
            <v>992865.28000000014</v>
          </cell>
          <cell r="P7">
            <v>0</v>
          </cell>
          <cell r="S7">
            <v>0</v>
          </cell>
          <cell r="V7">
            <v>0</v>
          </cell>
        </row>
        <row r="8">
          <cell r="B8">
            <v>2015</v>
          </cell>
          <cell r="C8">
            <v>965.86</v>
          </cell>
          <cell r="D8">
            <v>566.25</v>
          </cell>
          <cell r="G8">
            <v>0</v>
          </cell>
          <cell r="J8">
            <v>0</v>
          </cell>
          <cell r="M8">
            <v>546918.22499999998</v>
          </cell>
          <cell r="P8">
            <v>0</v>
          </cell>
          <cell r="S8">
            <v>0</v>
          </cell>
          <cell r="V8">
            <v>0</v>
          </cell>
        </row>
        <row r="9">
          <cell r="B9">
            <v>2016</v>
          </cell>
          <cell r="C9">
            <v>7398.89</v>
          </cell>
          <cell r="D9">
            <v>566.25</v>
          </cell>
          <cell r="G9">
            <v>0</v>
          </cell>
          <cell r="J9">
            <v>0</v>
          </cell>
          <cell r="M9">
            <v>3593184.6749999998</v>
          </cell>
          <cell r="P9">
            <v>596436.78750000021</v>
          </cell>
          <cell r="S9">
            <v>0</v>
          </cell>
          <cell r="V9">
            <v>0</v>
          </cell>
        </row>
        <row r="10">
          <cell r="B10">
            <v>2017</v>
          </cell>
          <cell r="C10">
            <v>5368.72</v>
          </cell>
          <cell r="D10">
            <v>566.25</v>
          </cell>
          <cell r="G10">
            <v>0</v>
          </cell>
          <cell r="J10">
            <v>0</v>
          </cell>
          <cell r="M10">
            <v>0</v>
          </cell>
          <cell r="P10">
            <v>650955.33749999979</v>
          </cell>
          <cell r="S10">
            <v>243487.5</v>
          </cell>
          <cell r="V10">
            <v>1716870</v>
          </cell>
        </row>
        <row r="11">
          <cell r="B11">
            <v>2017</v>
          </cell>
          <cell r="C11">
            <v>0</v>
          </cell>
          <cell r="D11">
            <v>568</v>
          </cell>
          <cell r="G11">
            <v>0</v>
          </cell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</row>
        <row r="12">
          <cell r="B12">
            <v>2018</v>
          </cell>
          <cell r="C12">
            <v>1648</v>
          </cell>
          <cell r="D12">
            <v>568</v>
          </cell>
          <cell r="G12">
            <v>0</v>
          </cell>
          <cell r="J12">
            <v>0</v>
          </cell>
          <cell r="M12">
            <v>0</v>
          </cell>
          <cell r="P12">
            <v>0</v>
          </cell>
          <cell r="S12">
            <v>0</v>
          </cell>
          <cell r="V12">
            <v>0</v>
          </cell>
        </row>
        <row r="13">
          <cell r="B13">
            <v>2018</v>
          </cell>
          <cell r="C13">
            <v>1296</v>
          </cell>
          <cell r="D13">
            <v>628</v>
          </cell>
          <cell r="G13">
            <v>0</v>
          </cell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</row>
        <row r="14">
          <cell r="B14">
            <v>2019</v>
          </cell>
          <cell r="C14">
            <v>9093</v>
          </cell>
          <cell r="D14">
            <v>628</v>
          </cell>
          <cell r="G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</row>
        <row r="15">
          <cell r="B15">
            <v>2020</v>
          </cell>
          <cell r="C15">
            <v>0</v>
          </cell>
          <cell r="D15">
            <v>628</v>
          </cell>
          <cell r="G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</row>
        <row r="16">
          <cell r="B16">
            <v>2020</v>
          </cell>
          <cell r="C16">
            <v>634</v>
          </cell>
          <cell r="D16">
            <v>696</v>
          </cell>
          <cell r="G16">
            <v>0</v>
          </cell>
          <cell r="J16">
            <v>0</v>
          </cell>
          <cell r="M16">
            <v>0</v>
          </cell>
          <cell r="P16">
            <v>0</v>
          </cell>
          <cell r="S16">
            <v>0</v>
          </cell>
          <cell r="V16">
            <v>0</v>
          </cell>
        </row>
        <row r="17">
          <cell r="B17">
            <v>2021</v>
          </cell>
          <cell r="C17">
            <v>3337</v>
          </cell>
          <cell r="D17">
            <v>696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B18" t="str">
            <v>Future</v>
          </cell>
          <cell r="D18">
            <v>696</v>
          </cell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B19" t="str">
            <v>Total</v>
          </cell>
          <cell r="C19">
            <v>35127.630000000005</v>
          </cell>
          <cell r="G19">
            <v>761280</v>
          </cell>
          <cell r="J19">
            <v>874300.8</v>
          </cell>
          <cell r="M19">
            <v>5132968.18</v>
          </cell>
          <cell r="P19">
            <v>1247392.125</v>
          </cell>
          <cell r="S19">
            <v>243487.5</v>
          </cell>
          <cell r="V19">
            <v>1716870</v>
          </cell>
        </row>
        <row r="21">
          <cell r="B21" t="str">
            <v>Credit History</v>
          </cell>
          <cell r="F21" t="str">
            <v>Ross 1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G22" t="str">
            <v>Value</v>
          </cell>
        </row>
        <row r="23">
          <cell r="B23" t="str">
            <v>Transition</v>
          </cell>
          <cell r="C23">
            <v>0</v>
          </cell>
          <cell r="D23">
            <v>0</v>
          </cell>
          <cell r="G23">
            <v>0</v>
          </cell>
        </row>
        <row r="24">
          <cell r="B24">
            <v>2012</v>
          </cell>
          <cell r="C24">
            <v>0</v>
          </cell>
          <cell r="D24">
            <v>0</v>
          </cell>
          <cell r="G24">
            <v>0</v>
          </cell>
        </row>
        <row r="25">
          <cell r="B25">
            <v>2013</v>
          </cell>
          <cell r="C25">
            <v>1.2</v>
          </cell>
          <cell r="D25">
            <v>24000</v>
          </cell>
          <cell r="G25">
            <v>28800</v>
          </cell>
        </row>
        <row r="26">
          <cell r="B26">
            <v>2014</v>
          </cell>
          <cell r="C26">
            <v>0</v>
          </cell>
          <cell r="D26">
            <v>36672</v>
          </cell>
          <cell r="G26">
            <v>0</v>
          </cell>
        </row>
        <row r="27">
          <cell r="B27">
            <v>2015</v>
          </cell>
          <cell r="C27">
            <v>0</v>
          </cell>
          <cell r="D27">
            <v>34380</v>
          </cell>
          <cell r="G27">
            <v>0</v>
          </cell>
        </row>
        <row r="28">
          <cell r="B28">
            <v>2016</v>
          </cell>
          <cell r="C28">
            <v>3.3</v>
          </cell>
          <cell r="D28">
            <v>34380</v>
          </cell>
          <cell r="G28">
            <v>113454</v>
          </cell>
        </row>
        <row r="29">
          <cell r="B29">
            <v>2017</v>
          </cell>
          <cell r="C29">
            <v>8.9499999999999993</v>
          </cell>
          <cell r="D29">
            <v>34380</v>
          </cell>
          <cell r="G29">
            <v>50882.400000000016</v>
          </cell>
        </row>
        <row r="30">
          <cell r="B30">
            <v>2017</v>
          </cell>
          <cell r="C30">
            <v>0</v>
          </cell>
          <cell r="D30">
            <v>36672</v>
          </cell>
          <cell r="G30">
            <v>0</v>
          </cell>
        </row>
        <row r="31">
          <cell r="B31">
            <v>2018</v>
          </cell>
          <cell r="C31">
            <v>2.1</v>
          </cell>
          <cell r="D31">
            <v>36672</v>
          </cell>
          <cell r="G31">
            <v>0</v>
          </cell>
        </row>
        <row r="32">
          <cell r="B32">
            <v>2018</v>
          </cell>
          <cell r="C32">
            <v>0</v>
          </cell>
          <cell r="D32">
            <v>39600</v>
          </cell>
          <cell r="G32">
            <v>0</v>
          </cell>
        </row>
        <row r="33">
          <cell r="B33">
            <v>2019</v>
          </cell>
          <cell r="C33">
            <v>5.2</v>
          </cell>
          <cell r="D33">
            <v>39600</v>
          </cell>
          <cell r="G33">
            <v>0</v>
          </cell>
        </row>
        <row r="34">
          <cell r="B34">
            <v>2020</v>
          </cell>
          <cell r="C34">
            <v>0.4</v>
          </cell>
          <cell r="D34">
            <v>39600</v>
          </cell>
          <cell r="G34">
            <v>0</v>
          </cell>
        </row>
        <row r="35">
          <cell r="B35">
            <v>2020</v>
          </cell>
          <cell r="C35">
            <v>0</v>
          </cell>
          <cell r="D35">
            <v>49200</v>
          </cell>
          <cell r="G35">
            <v>0</v>
          </cell>
        </row>
        <row r="36">
          <cell r="B36">
            <v>2021</v>
          </cell>
          <cell r="C36">
            <v>4.91</v>
          </cell>
          <cell r="D36">
            <v>49200</v>
          </cell>
          <cell r="G36">
            <v>0</v>
          </cell>
        </row>
        <row r="37">
          <cell r="B37" t="str">
            <v>Future</v>
          </cell>
          <cell r="D37">
            <v>49200</v>
          </cell>
          <cell r="G37">
            <v>0</v>
          </cell>
        </row>
        <row r="38">
          <cell r="B38" t="str">
            <v>Total</v>
          </cell>
          <cell r="C38">
            <v>26.06</v>
          </cell>
          <cell r="G38">
            <v>193136.40000000002</v>
          </cell>
        </row>
      </sheetData>
      <sheetData sheetId="23">
        <row r="2">
          <cell r="B2" t="str">
            <v>Credit History</v>
          </cell>
          <cell r="F2" t="str">
            <v>Minors Creek</v>
          </cell>
          <cell r="I2" t="str">
            <v>Red Oak C</v>
          </cell>
          <cell r="L2" t="str">
            <v>Minors Creek 2 (Bogardus)</v>
          </cell>
          <cell r="O2" t="str">
            <v>Red Oak ABD</v>
          </cell>
          <cell r="R2" t="str">
            <v>Richland Creek (Ball Property)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</row>
        <row r="4">
          <cell r="B4" t="str">
            <v>Transition</v>
          </cell>
          <cell r="C4">
            <v>0</v>
          </cell>
          <cell r="D4">
            <v>0</v>
          </cell>
          <cell r="G4">
            <v>0</v>
          </cell>
          <cell r="J4">
            <v>0</v>
          </cell>
          <cell r="M4">
            <v>0</v>
          </cell>
          <cell r="P4">
            <v>0</v>
          </cell>
          <cell r="S4">
            <v>0</v>
          </cell>
        </row>
        <row r="5">
          <cell r="B5">
            <v>2012</v>
          </cell>
          <cell r="C5">
            <v>807</v>
          </cell>
          <cell r="D5">
            <v>192</v>
          </cell>
          <cell r="G5">
            <v>154944</v>
          </cell>
          <cell r="J5">
            <v>0</v>
          </cell>
          <cell r="M5">
            <v>0</v>
          </cell>
          <cell r="P5">
            <v>0</v>
          </cell>
          <cell r="S5">
            <v>0</v>
          </cell>
        </row>
        <row r="6">
          <cell r="B6">
            <v>2013</v>
          </cell>
          <cell r="C6">
            <v>14654.2</v>
          </cell>
          <cell r="D6">
            <v>192</v>
          </cell>
          <cell r="G6">
            <v>2813606.4000000004</v>
          </cell>
          <cell r="J6">
            <v>0</v>
          </cell>
          <cell r="M6">
            <v>0</v>
          </cell>
          <cell r="P6">
            <v>0</v>
          </cell>
          <cell r="S6">
            <v>0</v>
          </cell>
        </row>
        <row r="7">
          <cell r="B7">
            <v>2014</v>
          </cell>
          <cell r="C7">
            <v>606</v>
          </cell>
          <cell r="D7">
            <v>192</v>
          </cell>
          <cell r="G7">
            <v>116352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</row>
        <row r="8">
          <cell r="B8">
            <v>2015</v>
          </cell>
          <cell r="C8">
            <v>3095</v>
          </cell>
          <cell r="D8">
            <v>225</v>
          </cell>
          <cell r="G8">
            <v>696375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</row>
        <row r="9">
          <cell r="B9">
            <v>2016</v>
          </cell>
          <cell r="C9">
            <v>409</v>
          </cell>
          <cell r="D9">
            <v>225</v>
          </cell>
          <cell r="G9">
            <v>92025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</row>
        <row r="10">
          <cell r="B10">
            <v>2017</v>
          </cell>
          <cell r="C10">
            <v>883</v>
          </cell>
          <cell r="D10">
            <v>225</v>
          </cell>
          <cell r="G10">
            <v>198675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</row>
        <row r="11">
          <cell r="B11">
            <v>2017</v>
          </cell>
          <cell r="C11">
            <v>240</v>
          </cell>
          <cell r="D11">
            <v>224</v>
          </cell>
          <cell r="G11">
            <v>53760</v>
          </cell>
          <cell r="J11">
            <v>0</v>
          </cell>
          <cell r="M11">
            <v>0</v>
          </cell>
          <cell r="P11">
            <v>0</v>
          </cell>
          <cell r="S11">
            <v>0</v>
          </cell>
        </row>
        <row r="12">
          <cell r="B12">
            <v>2018</v>
          </cell>
          <cell r="C12">
            <v>618</v>
          </cell>
          <cell r="D12">
            <v>224</v>
          </cell>
          <cell r="G12">
            <v>138432</v>
          </cell>
          <cell r="J12">
            <v>0</v>
          </cell>
          <cell r="M12">
            <v>0</v>
          </cell>
          <cell r="P12">
            <v>0</v>
          </cell>
          <cell r="S12">
            <v>0</v>
          </cell>
        </row>
        <row r="13">
          <cell r="B13">
            <v>2018</v>
          </cell>
          <cell r="C13">
            <v>586</v>
          </cell>
          <cell r="D13">
            <v>228</v>
          </cell>
          <cell r="G13">
            <v>30278.399999999834</v>
          </cell>
          <cell r="J13">
            <v>103329.60000000017</v>
          </cell>
          <cell r="M13">
            <v>0</v>
          </cell>
          <cell r="P13">
            <v>0</v>
          </cell>
          <cell r="S13">
            <v>0</v>
          </cell>
        </row>
        <row r="14">
          <cell r="B14">
            <v>2019</v>
          </cell>
          <cell r="C14">
            <v>1043</v>
          </cell>
          <cell r="D14">
            <v>228</v>
          </cell>
          <cell r="G14">
            <v>0</v>
          </cell>
          <cell r="J14">
            <v>237804</v>
          </cell>
          <cell r="M14">
            <v>0</v>
          </cell>
          <cell r="P14">
            <v>0</v>
          </cell>
          <cell r="S14">
            <v>0</v>
          </cell>
        </row>
        <row r="15">
          <cell r="B15">
            <v>2020</v>
          </cell>
          <cell r="C15">
            <v>3565</v>
          </cell>
          <cell r="D15">
            <v>228</v>
          </cell>
          <cell r="G15">
            <v>0</v>
          </cell>
          <cell r="J15">
            <v>812820</v>
          </cell>
          <cell r="M15">
            <v>0</v>
          </cell>
          <cell r="P15">
            <v>0</v>
          </cell>
          <cell r="S15">
            <v>0</v>
          </cell>
        </row>
        <row r="16">
          <cell r="B16">
            <v>2020</v>
          </cell>
          <cell r="C16">
            <v>1211</v>
          </cell>
          <cell r="D16">
            <v>264</v>
          </cell>
          <cell r="G16">
            <v>0</v>
          </cell>
          <cell r="J16">
            <v>319704</v>
          </cell>
          <cell r="M16">
            <v>0</v>
          </cell>
          <cell r="P16">
            <v>0</v>
          </cell>
          <cell r="S16">
            <v>0</v>
          </cell>
        </row>
        <row r="17">
          <cell r="B17">
            <v>2021</v>
          </cell>
          <cell r="C17">
            <v>0</v>
          </cell>
          <cell r="D17">
            <v>264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</row>
        <row r="18">
          <cell r="B18" t="str">
            <v>Future</v>
          </cell>
          <cell r="D18">
            <v>264</v>
          </cell>
          <cell r="G18">
            <v>0</v>
          </cell>
          <cell r="J18">
            <v>234115.19999999981</v>
          </cell>
          <cell r="M18">
            <v>172497.6</v>
          </cell>
          <cell r="P18">
            <v>6315408</v>
          </cell>
          <cell r="S18">
            <v>4838592</v>
          </cell>
        </row>
        <row r="19">
          <cell r="B19" t="str">
            <v>Total</v>
          </cell>
          <cell r="C19">
            <v>27717.200000000001</v>
          </cell>
          <cell r="G19">
            <v>4294447.8</v>
          </cell>
          <cell r="J19">
            <v>1707772.7999999998</v>
          </cell>
          <cell r="M19">
            <v>172497.6</v>
          </cell>
          <cell r="P19">
            <v>6315408</v>
          </cell>
          <cell r="S19">
            <v>4838592</v>
          </cell>
        </row>
        <row r="21">
          <cell r="B21" t="str">
            <v>Credit History</v>
          </cell>
          <cell r="U21" t="str">
            <v>Pond Creek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V22" t="str">
            <v>Value</v>
          </cell>
        </row>
        <row r="23">
          <cell r="B23" t="str">
            <v>Transition</v>
          </cell>
          <cell r="C23">
            <v>1.8</v>
          </cell>
          <cell r="D23">
            <v>22500</v>
          </cell>
          <cell r="V23">
            <v>40500</v>
          </cell>
        </row>
        <row r="24">
          <cell r="B24">
            <v>2012</v>
          </cell>
          <cell r="C24">
            <v>1.032</v>
          </cell>
          <cell r="D24">
            <v>24000</v>
          </cell>
          <cell r="V24">
            <v>24768</v>
          </cell>
        </row>
        <row r="25">
          <cell r="B25">
            <v>2013</v>
          </cell>
          <cell r="C25">
            <v>3.17</v>
          </cell>
          <cell r="D25">
            <v>24000</v>
          </cell>
          <cell r="V25">
            <v>68352</v>
          </cell>
        </row>
        <row r="26">
          <cell r="B26">
            <v>2014</v>
          </cell>
          <cell r="C26">
            <v>0.4</v>
          </cell>
          <cell r="D26">
            <v>36672</v>
          </cell>
          <cell r="V26">
            <v>0</v>
          </cell>
        </row>
        <row r="27">
          <cell r="B27">
            <v>2015</v>
          </cell>
          <cell r="C27">
            <v>2.12</v>
          </cell>
          <cell r="D27">
            <v>34380</v>
          </cell>
          <cell r="V27">
            <v>0</v>
          </cell>
        </row>
        <row r="28">
          <cell r="B28">
            <v>2016</v>
          </cell>
          <cell r="C28">
            <v>1.31</v>
          </cell>
          <cell r="D28">
            <v>34380</v>
          </cell>
          <cell r="V28">
            <v>0</v>
          </cell>
        </row>
        <row r="29">
          <cell r="B29">
            <v>2017</v>
          </cell>
          <cell r="C29">
            <v>0</v>
          </cell>
          <cell r="D29">
            <v>34380</v>
          </cell>
          <cell r="V29">
            <v>0</v>
          </cell>
        </row>
        <row r="30">
          <cell r="B30">
            <v>2017</v>
          </cell>
          <cell r="C30">
            <v>0.3</v>
          </cell>
          <cell r="D30">
            <v>36672</v>
          </cell>
          <cell r="V30">
            <v>0</v>
          </cell>
        </row>
        <row r="31">
          <cell r="B31">
            <v>2018</v>
          </cell>
          <cell r="C31">
            <v>0.3</v>
          </cell>
          <cell r="D31">
            <v>36672</v>
          </cell>
          <cell r="V31">
            <v>0</v>
          </cell>
        </row>
        <row r="32">
          <cell r="B32">
            <v>2018</v>
          </cell>
          <cell r="C32">
            <v>1.8</v>
          </cell>
          <cell r="D32">
            <v>39600</v>
          </cell>
          <cell r="V32">
            <v>0</v>
          </cell>
        </row>
        <row r="33">
          <cell r="B33">
            <v>2019</v>
          </cell>
          <cell r="C33">
            <v>1.1000000000000001</v>
          </cell>
          <cell r="D33">
            <v>39600</v>
          </cell>
          <cell r="V33">
            <v>0</v>
          </cell>
        </row>
        <row r="34">
          <cell r="B34">
            <v>2020</v>
          </cell>
          <cell r="C34">
            <v>0.9</v>
          </cell>
          <cell r="D34">
            <v>39600</v>
          </cell>
          <cell r="V34">
            <v>0</v>
          </cell>
        </row>
        <row r="35">
          <cell r="B35">
            <v>2020</v>
          </cell>
          <cell r="C35">
            <v>0.49999999999999989</v>
          </cell>
          <cell r="D35">
            <v>49200</v>
          </cell>
          <cell r="V35">
            <v>0</v>
          </cell>
        </row>
        <row r="36">
          <cell r="B36">
            <v>2021</v>
          </cell>
          <cell r="C36">
            <v>0</v>
          </cell>
          <cell r="D36">
            <v>49200</v>
          </cell>
        </row>
        <row r="37">
          <cell r="B37" t="str">
            <v>Future</v>
          </cell>
          <cell r="D37">
            <v>49200</v>
          </cell>
          <cell r="V37">
            <v>0</v>
          </cell>
        </row>
        <row r="38">
          <cell r="B38" t="str">
            <v>Total</v>
          </cell>
          <cell r="C38">
            <v>14.732000000000003</v>
          </cell>
          <cell r="V38">
            <v>133620</v>
          </cell>
        </row>
      </sheetData>
      <sheetData sheetId="24">
        <row r="2">
          <cell r="B2" t="str">
            <v>Credit History</v>
          </cell>
          <cell r="F2" t="str">
            <v>Broke Leg</v>
          </cell>
          <cell r="I2" t="str">
            <v>Horse Mill</v>
          </cell>
          <cell r="L2" t="str">
            <v>Slabcamp Branch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</row>
        <row r="4">
          <cell r="B4" t="str">
            <v>Transition</v>
          </cell>
          <cell r="C4">
            <v>258</v>
          </cell>
          <cell r="D4">
            <v>457.5</v>
          </cell>
          <cell r="G4">
            <v>118035</v>
          </cell>
          <cell r="J4">
            <v>0</v>
          </cell>
          <cell r="M4">
            <v>0</v>
          </cell>
        </row>
        <row r="5">
          <cell r="B5">
            <v>2012</v>
          </cell>
          <cell r="C5">
            <v>838</v>
          </cell>
          <cell r="D5">
            <v>488</v>
          </cell>
          <cell r="G5">
            <v>408944</v>
          </cell>
          <cell r="J5">
            <v>0</v>
          </cell>
          <cell r="M5">
            <v>0</v>
          </cell>
        </row>
        <row r="6">
          <cell r="B6">
            <v>2013</v>
          </cell>
          <cell r="C6">
            <v>0</v>
          </cell>
          <cell r="D6">
            <v>0</v>
          </cell>
          <cell r="G6">
            <v>0</v>
          </cell>
          <cell r="J6">
            <v>0</v>
          </cell>
          <cell r="M6">
            <v>0</v>
          </cell>
        </row>
        <row r="7">
          <cell r="B7">
            <v>2014</v>
          </cell>
          <cell r="C7">
            <v>0</v>
          </cell>
          <cell r="D7">
            <v>0</v>
          </cell>
          <cell r="G7">
            <v>0</v>
          </cell>
          <cell r="J7">
            <v>0</v>
          </cell>
          <cell r="M7">
            <v>0</v>
          </cell>
        </row>
        <row r="8">
          <cell r="B8">
            <v>2015</v>
          </cell>
          <cell r="C8">
            <v>5464</v>
          </cell>
          <cell r="D8">
            <v>488</v>
          </cell>
          <cell r="G8">
            <v>2666432</v>
          </cell>
          <cell r="J8">
            <v>0</v>
          </cell>
          <cell r="M8">
            <v>0</v>
          </cell>
        </row>
        <row r="9">
          <cell r="B9">
            <v>2015</v>
          </cell>
          <cell r="C9">
            <v>1967</v>
          </cell>
          <cell r="D9">
            <v>566.25</v>
          </cell>
          <cell r="G9">
            <v>1113813.75</v>
          </cell>
          <cell r="J9">
            <v>0</v>
          </cell>
          <cell r="M9">
            <v>0</v>
          </cell>
        </row>
        <row r="10">
          <cell r="B10">
            <v>2016</v>
          </cell>
          <cell r="C10">
            <v>931</v>
          </cell>
          <cell r="D10">
            <v>566.25</v>
          </cell>
          <cell r="G10">
            <v>527178.75</v>
          </cell>
          <cell r="J10">
            <v>0</v>
          </cell>
          <cell r="M10">
            <v>0</v>
          </cell>
        </row>
        <row r="11">
          <cell r="B11">
            <v>2017</v>
          </cell>
          <cell r="C11">
            <v>1944.6</v>
          </cell>
          <cell r="D11">
            <v>566.25</v>
          </cell>
          <cell r="G11">
            <v>1101129.75</v>
          </cell>
          <cell r="J11">
            <v>0</v>
          </cell>
          <cell r="M11">
            <v>0</v>
          </cell>
        </row>
        <row r="12">
          <cell r="B12">
            <v>2017</v>
          </cell>
          <cell r="C12">
            <v>2271.0000000000005</v>
          </cell>
          <cell r="D12">
            <v>568</v>
          </cell>
          <cell r="G12">
            <v>760211.20000000007</v>
          </cell>
          <cell r="J12">
            <v>529716.80000000016</v>
          </cell>
          <cell r="M12">
            <v>0</v>
          </cell>
        </row>
        <row r="13">
          <cell r="B13">
            <v>2018</v>
          </cell>
          <cell r="C13">
            <v>0</v>
          </cell>
          <cell r="D13">
            <v>568</v>
          </cell>
          <cell r="G13">
            <v>0</v>
          </cell>
          <cell r="J13">
            <v>0</v>
          </cell>
          <cell r="M13">
            <v>0</v>
          </cell>
        </row>
        <row r="14">
          <cell r="B14">
            <v>2018</v>
          </cell>
          <cell r="C14">
            <v>0</v>
          </cell>
          <cell r="D14">
            <v>568</v>
          </cell>
          <cell r="G14">
            <v>0</v>
          </cell>
          <cell r="J14">
            <v>0</v>
          </cell>
          <cell r="M14">
            <v>0</v>
          </cell>
        </row>
        <row r="15">
          <cell r="B15">
            <v>2019</v>
          </cell>
          <cell r="C15">
            <v>0</v>
          </cell>
          <cell r="D15">
            <v>568</v>
          </cell>
          <cell r="G15">
            <v>0</v>
          </cell>
          <cell r="J15">
            <v>0</v>
          </cell>
          <cell r="M15">
            <v>0</v>
          </cell>
        </row>
        <row r="16">
          <cell r="B16">
            <v>2020</v>
          </cell>
          <cell r="C16">
            <v>0</v>
          </cell>
          <cell r="D16">
            <v>568</v>
          </cell>
          <cell r="G16">
            <v>0</v>
          </cell>
          <cell r="J16">
            <v>0</v>
          </cell>
          <cell r="M16">
            <v>0</v>
          </cell>
        </row>
        <row r="17">
          <cell r="B17">
            <v>2020</v>
          </cell>
          <cell r="C17">
            <v>219</v>
          </cell>
          <cell r="D17">
            <v>600</v>
          </cell>
          <cell r="G17">
            <v>0</v>
          </cell>
          <cell r="J17">
            <v>131400</v>
          </cell>
          <cell r="M17">
            <v>0</v>
          </cell>
        </row>
        <row r="18">
          <cell r="B18">
            <v>2021</v>
          </cell>
          <cell r="C18">
            <v>0</v>
          </cell>
          <cell r="D18">
            <v>600</v>
          </cell>
          <cell r="G18">
            <v>0</v>
          </cell>
          <cell r="J18">
            <v>0</v>
          </cell>
          <cell r="M18">
            <v>0</v>
          </cell>
        </row>
        <row r="19">
          <cell r="B19" t="str">
            <v>Future</v>
          </cell>
          <cell r="D19">
            <v>600</v>
          </cell>
          <cell r="G19">
            <v>0</v>
          </cell>
          <cell r="J19">
            <v>5002140</v>
          </cell>
          <cell r="M19">
            <v>12390540</v>
          </cell>
        </row>
        <row r="20">
          <cell r="B20" t="str">
            <v>Total</v>
          </cell>
          <cell r="C20">
            <v>13892.6</v>
          </cell>
          <cell r="G20">
            <v>6695744.4500000002</v>
          </cell>
          <cell r="J20">
            <v>5663256.7999999998</v>
          </cell>
          <cell r="M20">
            <v>12390540</v>
          </cell>
        </row>
        <row r="22">
          <cell r="B22" t="str">
            <v>Credit History</v>
          </cell>
          <cell r="I22" t="str">
            <v>Horse Mill</v>
          </cell>
          <cell r="O22" t="str">
            <v>MEOW</v>
          </cell>
        </row>
        <row r="23">
          <cell r="B23" t="str">
            <v>Year</v>
          </cell>
          <cell r="C23" t="str">
            <v>Credits Sold</v>
          </cell>
          <cell r="D23" t="str">
            <v>Cost per Credit</v>
          </cell>
          <cell r="J23" t="str">
            <v>Value</v>
          </cell>
          <cell r="P23" t="str">
            <v>Value</v>
          </cell>
        </row>
        <row r="24">
          <cell r="B24" t="str">
            <v>Transition</v>
          </cell>
          <cell r="C24">
            <v>0</v>
          </cell>
          <cell r="D24">
            <v>0</v>
          </cell>
          <cell r="J24">
            <v>0</v>
          </cell>
          <cell r="P24">
            <v>0</v>
          </cell>
        </row>
        <row r="25">
          <cell r="B25">
            <v>2012</v>
          </cell>
          <cell r="C25">
            <v>0</v>
          </cell>
          <cell r="D25">
            <v>0</v>
          </cell>
          <cell r="J25">
            <v>0</v>
          </cell>
          <cell r="P25">
            <v>0</v>
          </cell>
        </row>
        <row r="26">
          <cell r="B26">
            <v>2013</v>
          </cell>
          <cell r="C26">
            <v>0</v>
          </cell>
          <cell r="D26">
            <v>0</v>
          </cell>
          <cell r="J26">
            <v>0</v>
          </cell>
          <cell r="P26">
            <v>0</v>
          </cell>
        </row>
        <row r="27">
          <cell r="B27">
            <v>2014</v>
          </cell>
          <cell r="C27">
            <v>0</v>
          </cell>
          <cell r="D27">
            <v>36672</v>
          </cell>
          <cell r="J27">
            <v>0</v>
          </cell>
          <cell r="P27">
            <v>0</v>
          </cell>
        </row>
        <row r="28">
          <cell r="B28">
            <v>2015</v>
          </cell>
          <cell r="C28">
            <v>14.22</v>
          </cell>
          <cell r="D28">
            <v>34380</v>
          </cell>
          <cell r="J28">
            <v>166399.19999999998</v>
          </cell>
          <cell r="P28">
            <v>322484.40000000002</v>
          </cell>
        </row>
        <row r="29">
          <cell r="B29">
            <v>2016</v>
          </cell>
          <cell r="C29">
            <v>0</v>
          </cell>
          <cell r="D29">
            <v>34380</v>
          </cell>
          <cell r="J29">
            <v>0</v>
          </cell>
          <cell r="P29">
            <v>0</v>
          </cell>
        </row>
        <row r="30">
          <cell r="B30">
            <v>2017</v>
          </cell>
          <cell r="C30">
            <v>0</v>
          </cell>
          <cell r="D30">
            <v>34380</v>
          </cell>
          <cell r="J30">
            <v>0</v>
          </cell>
          <cell r="P30">
            <v>0</v>
          </cell>
        </row>
        <row r="31">
          <cell r="B31">
            <v>2017</v>
          </cell>
          <cell r="C31">
            <v>0</v>
          </cell>
          <cell r="D31">
            <v>36672</v>
          </cell>
          <cell r="J31">
            <v>0</v>
          </cell>
          <cell r="P31">
            <v>0</v>
          </cell>
        </row>
        <row r="32">
          <cell r="B32">
            <v>2018</v>
          </cell>
          <cell r="C32">
            <v>0</v>
          </cell>
          <cell r="D32">
            <v>36672</v>
          </cell>
          <cell r="J32">
            <v>0</v>
          </cell>
          <cell r="P32">
            <v>0</v>
          </cell>
        </row>
        <row r="33">
          <cell r="B33">
            <v>2018</v>
          </cell>
          <cell r="C33">
            <v>0</v>
          </cell>
          <cell r="D33">
            <v>39600</v>
          </cell>
          <cell r="J33">
            <v>0</v>
          </cell>
          <cell r="P33">
            <v>0</v>
          </cell>
        </row>
        <row r="34">
          <cell r="B34">
            <v>2019</v>
          </cell>
          <cell r="C34">
            <v>0</v>
          </cell>
          <cell r="D34">
            <v>39600</v>
          </cell>
          <cell r="J34">
            <v>0</v>
          </cell>
          <cell r="P34">
            <v>0</v>
          </cell>
        </row>
        <row r="35">
          <cell r="B35">
            <v>2020</v>
          </cell>
          <cell r="C35">
            <v>0</v>
          </cell>
          <cell r="D35">
            <v>39600</v>
          </cell>
          <cell r="J35">
            <v>0</v>
          </cell>
          <cell r="P35">
            <v>0</v>
          </cell>
        </row>
        <row r="36">
          <cell r="B36">
            <v>2020</v>
          </cell>
          <cell r="C36">
            <v>0</v>
          </cell>
          <cell r="D36">
            <v>49200</v>
          </cell>
          <cell r="J36">
            <v>0</v>
          </cell>
          <cell r="P36">
            <v>0</v>
          </cell>
        </row>
        <row r="37">
          <cell r="B37">
            <v>2021</v>
          </cell>
          <cell r="C37">
            <v>0</v>
          </cell>
          <cell r="D37">
            <v>49200</v>
          </cell>
          <cell r="J37">
            <v>0</v>
          </cell>
          <cell r="P37">
            <v>0</v>
          </cell>
        </row>
        <row r="38">
          <cell r="B38" t="str">
            <v>Future</v>
          </cell>
          <cell r="D38">
            <v>49200</v>
          </cell>
          <cell r="J38">
            <v>0</v>
          </cell>
          <cell r="P38">
            <v>1670044.7999999998</v>
          </cell>
        </row>
        <row r="39">
          <cell r="B39" t="str">
            <v>Total</v>
          </cell>
          <cell r="C39">
            <v>14.22</v>
          </cell>
          <cell r="J39">
            <v>166399.19999999998</v>
          </cell>
          <cell r="P39">
            <v>1992529.1999999997</v>
          </cell>
        </row>
      </sheetData>
      <sheetData sheetId="25">
        <row r="2">
          <cell r="B2" t="str">
            <v>Credit History</v>
          </cell>
          <cell r="F2" t="str">
            <v xml:space="preserve">Myers </v>
          </cell>
          <cell r="I2" t="str">
            <v>Big Farm</v>
          </cell>
          <cell r="L2" t="str">
            <v>Rock Lick Creek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</row>
        <row r="4">
          <cell r="B4" t="str">
            <v>Transition</v>
          </cell>
          <cell r="C4">
            <v>11419</v>
          </cell>
          <cell r="D4">
            <v>161.25</v>
          </cell>
          <cell r="G4">
            <v>1841313.75</v>
          </cell>
          <cell r="J4">
            <v>0</v>
          </cell>
          <cell r="M4">
            <v>0</v>
          </cell>
        </row>
        <row r="5">
          <cell r="B5">
            <v>2012</v>
          </cell>
          <cell r="C5">
            <v>11012</v>
          </cell>
          <cell r="D5">
            <v>192</v>
          </cell>
          <cell r="G5">
            <v>465490.56000000006</v>
          </cell>
          <cell r="J5">
            <v>1648813.44</v>
          </cell>
          <cell r="M5">
            <v>0</v>
          </cell>
        </row>
        <row r="6">
          <cell r="B6">
            <v>2013</v>
          </cell>
          <cell r="C6">
            <v>0</v>
          </cell>
          <cell r="D6">
            <v>0</v>
          </cell>
          <cell r="G6">
            <v>0</v>
          </cell>
          <cell r="J6">
            <v>0</v>
          </cell>
          <cell r="M6">
            <v>0</v>
          </cell>
        </row>
        <row r="7">
          <cell r="B7">
            <v>2014</v>
          </cell>
          <cell r="C7">
            <v>1411</v>
          </cell>
          <cell r="D7">
            <v>192</v>
          </cell>
          <cell r="G7">
            <v>0</v>
          </cell>
          <cell r="J7">
            <v>270912</v>
          </cell>
          <cell r="M7">
            <v>0</v>
          </cell>
        </row>
        <row r="8">
          <cell r="B8">
            <v>2015</v>
          </cell>
          <cell r="C8">
            <v>10935</v>
          </cell>
          <cell r="D8">
            <v>192</v>
          </cell>
          <cell r="G8">
            <v>0</v>
          </cell>
          <cell r="J8">
            <v>2099520</v>
          </cell>
          <cell r="M8">
            <v>0</v>
          </cell>
        </row>
        <row r="9">
          <cell r="B9">
            <v>2015</v>
          </cell>
          <cell r="C9">
            <v>0</v>
          </cell>
          <cell r="D9">
            <v>225</v>
          </cell>
          <cell r="G9">
            <v>0</v>
          </cell>
          <cell r="J9">
            <v>0</v>
          </cell>
          <cell r="M9">
            <v>0</v>
          </cell>
        </row>
        <row r="10">
          <cell r="B10">
            <v>2016</v>
          </cell>
          <cell r="C10">
            <v>3399.72</v>
          </cell>
          <cell r="D10">
            <v>225</v>
          </cell>
          <cell r="G10">
            <v>0</v>
          </cell>
          <cell r="J10">
            <v>764937</v>
          </cell>
          <cell r="M10">
            <v>0</v>
          </cell>
        </row>
        <row r="11">
          <cell r="B11">
            <v>2017</v>
          </cell>
          <cell r="C11">
            <v>861.35</v>
          </cell>
          <cell r="D11">
            <v>225</v>
          </cell>
          <cell r="G11">
            <v>0</v>
          </cell>
          <cell r="J11">
            <v>193803.75</v>
          </cell>
          <cell r="M11">
            <v>0</v>
          </cell>
        </row>
        <row r="12">
          <cell r="B12">
            <v>2017</v>
          </cell>
          <cell r="C12">
            <v>0</v>
          </cell>
          <cell r="D12">
            <v>224</v>
          </cell>
          <cell r="G12">
            <v>0</v>
          </cell>
          <cell r="J12">
            <v>0</v>
          </cell>
          <cell r="M12">
            <v>0</v>
          </cell>
        </row>
        <row r="13">
          <cell r="B13">
            <v>2018</v>
          </cell>
          <cell r="C13">
            <v>805</v>
          </cell>
          <cell r="D13">
            <v>224</v>
          </cell>
          <cell r="G13">
            <v>0</v>
          </cell>
          <cell r="J13">
            <v>180320</v>
          </cell>
          <cell r="M13">
            <v>0</v>
          </cell>
        </row>
        <row r="14">
          <cell r="B14">
            <v>2018</v>
          </cell>
          <cell r="C14">
            <v>725</v>
          </cell>
          <cell r="D14">
            <v>240</v>
          </cell>
          <cell r="G14">
            <v>0</v>
          </cell>
          <cell r="J14">
            <v>174000</v>
          </cell>
          <cell r="M14">
            <v>0</v>
          </cell>
        </row>
        <row r="15">
          <cell r="B15">
            <v>2019</v>
          </cell>
          <cell r="C15">
            <v>1008</v>
          </cell>
          <cell r="D15">
            <v>240</v>
          </cell>
          <cell r="G15">
            <v>0</v>
          </cell>
          <cell r="J15">
            <v>241920</v>
          </cell>
          <cell r="M15">
            <v>0</v>
          </cell>
        </row>
        <row r="16">
          <cell r="B16">
            <v>2020</v>
          </cell>
          <cell r="C16">
            <v>0</v>
          </cell>
          <cell r="D16">
            <v>240</v>
          </cell>
          <cell r="G16">
            <v>0</v>
          </cell>
          <cell r="J16">
            <v>0</v>
          </cell>
          <cell r="M16">
            <v>0</v>
          </cell>
        </row>
        <row r="17">
          <cell r="B17">
            <v>2020</v>
          </cell>
          <cell r="C17">
            <v>1188</v>
          </cell>
          <cell r="D17">
            <v>280</v>
          </cell>
          <cell r="G17">
            <v>0</v>
          </cell>
          <cell r="J17">
            <v>332640</v>
          </cell>
          <cell r="M17">
            <v>0</v>
          </cell>
        </row>
        <row r="18">
          <cell r="B18">
            <v>2021</v>
          </cell>
          <cell r="C18">
            <v>0</v>
          </cell>
          <cell r="D18">
            <v>280</v>
          </cell>
          <cell r="J18">
            <v>0</v>
          </cell>
          <cell r="M18">
            <v>0</v>
          </cell>
        </row>
        <row r="19">
          <cell r="B19" t="str">
            <v>Future</v>
          </cell>
          <cell r="D19">
            <v>280</v>
          </cell>
          <cell r="G19">
            <v>0</v>
          </cell>
          <cell r="J19">
            <v>302220.80000000016</v>
          </cell>
          <cell r="M19">
            <v>9501548</v>
          </cell>
        </row>
        <row r="20">
          <cell r="B20" t="str">
            <v>Total</v>
          </cell>
          <cell r="C20">
            <v>42764.07</v>
          </cell>
          <cell r="G20">
            <v>2306804.31</v>
          </cell>
          <cell r="J20">
            <v>6209086.9899999993</v>
          </cell>
          <cell r="M20">
            <v>9501548</v>
          </cell>
        </row>
        <row r="22">
          <cell r="B22" t="str">
            <v>Credit History</v>
          </cell>
          <cell r="I22" t="str">
            <v>Big Farm</v>
          </cell>
        </row>
        <row r="23">
          <cell r="B23" t="str">
            <v>Year</v>
          </cell>
          <cell r="C23" t="str">
            <v>Credits Sold</v>
          </cell>
          <cell r="D23" t="str">
            <v>Cost per Credit</v>
          </cell>
          <cell r="J23" t="str">
            <v>Value</v>
          </cell>
        </row>
        <row r="24">
          <cell r="B24" t="str">
            <v>Transition</v>
          </cell>
          <cell r="C24">
            <v>0.98</v>
          </cell>
          <cell r="D24">
            <v>22500</v>
          </cell>
          <cell r="J24">
            <v>22050</v>
          </cell>
        </row>
        <row r="25">
          <cell r="B25">
            <v>2012</v>
          </cell>
          <cell r="C25">
            <v>0</v>
          </cell>
          <cell r="D25">
            <v>0</v>
          </cell>
          <cell r="J25">
            <v>0</v>
          </cell>
        </row>
        <row r="26">
          <cell r="B26">
            <v>2013</v>
          </cell>
          <cell r="C26">
            <v>0</v>
          </cell>
          <cell r="D26">
            <v>0</v>
          </cell>
          <cell r="J26">
            <v>0</v>
          </cell>
        </row>
        <row r="27">
          <cell r="B27">
            <v>2014</v>
          </cell>
          <cell r="C27">
            <v>0</v>
          </cell>
          <cell r="D27">
            <v>36672</v>
          </cell>
          <cell r="J27">
            <v>0</v>
          </cell>
        </row>
        <row r="28">
          <cell r="B28">
            <v>2015</v>
          </cell>
          <cell r="C28">
            <v>0</v>
          </cell>
          <cell r="D28">
            <v>34380</v>
          </cell>
          <cell r="J28">
            <v>0</v>
          </cell>
        </row>
        <row r="29">
          <cell r="B29">
            <v>2016</v>
          </cell>
          <cell r="C29">
            <v>0</v>
          </cell>
          <cell r="D29">
            <v>0</v>
          </cell>
          <cell r="J29">
            <v>0</v>
          </cell>
        </row>
        <row r="30">
          <cell r="B30">
            <v>2017</v>
          </cell>
          <cell r="C30">
            <v>0</v>
          </cell>
          <cell r="D30">
            <v>34380</v>
          </cell>
          <cell r="J30">
            <v>0</v>
          </cell>
        </row>
        <row r="31">
          <cell r="B31">
            <v>2017</v>
          </cell>
          <cell r="C31">
            <v>0</v>
          </cell>
          <cell r="D31">
            <v>36672</v>
          </cell>
          <cell r="J31">
            <v>0</v>
          </cell>
        </row>
        <row r="32">
          <cell r="B32">
            <v>2018</v>
          </cell>
          <cell r="C32">
            <v>0</v>
          </cell>
          <cell r="D32">
            <v>36672</v>
          </cell>
          <cell r="J32">
            <v>0</v>
          </cell>
        </row>
        <row r="33">
          <cell r="B33">
            <v>2018</v>
          </cell>
          <cell r="C33">
            <v>0</v>
          </cell>
          <cell r="D33">
            <v>39600</v>
          </cell>
          <cell r="J33">
            <v>0</v>
          </cell>
        </row>
        <row r="34">
          <cell r="B34">
            <v>2019</v>
          </cell>
          <cell r="C34">
            <v>1.6</v>
          </cell>
          <cell r="D34">
            <v>39600</v>
          </cell>
          <cell r="J34">
            <v>63360</v>
          </cell>
        </row>
        <row r="35">
          <cell r="B35">
            <v>2020</v>
          </cell>
          <cell r="C35">
            <v>0</v>
          </cell>
          <cell r="D35">
            <v>39600</v>
          </cell>
          <cell r="J35">
            <v>0</v>
          </cell>
        </row>
        <row r="36">
          <cell r="B36">
            <v>2020</v>
          </cell>
          <cell r="C36">
            <v>0</v>
          </cell>
          <cell r="D36">
            <v>49200</v>
          </cell>
          <cell r="J36">
            <v>0</v>
          </cell>
        </row>
        <row r="37">
          <cell r="B37">
            <v>2021</v>
          </cell>
          <cell r="C37">
            <v>2</v>
          </cell>
          <cell r="D37">
            <v>49200</v>
          </cell>
          <cell r="J37">
            <v>98400</v>
          </cell>
        </row>
        <row r="38">
          <cell r="B38" t="str">
            <v>Future</v>
          </cell>
          <cell r="D38">
            <v>49200</v>
          </cell>
          <cell r="J38">
            <v>502824.00000000006</v>
          </cell>
        </row>
        <row r="39">
          <cell r="B39" t="str">
            <v>Total</v>
          </cell>
          <cell r="C39">
            <v>4.58</v>
          </cell>
          <cell r="J39">
            <v>686634</v>
          </cell>
        </row>
      </sheetData>
      <sheetData sheetId="26">
        <row r="2">
          <cell r="B2" t="str">
            <v>Credit History</v>
          </cell>
          <cell r="F2" t="str">
            <v>Meadowland FD</v>
          </cell>
          <cell r="I2" t="str">
            <v>Middle Creek 1 (LIM)</v>
          </cell>
          <cell r="L2" t="str">
            <v>Middle Creek 3 (Anderson)</v>
          </cell>
          <cell r="O2" t="str">
            <v>Middle Creek 2</v>
          </cell>
          <cell r="R2" t="str">
            <v>Tribs Gunpowder/Riddles Run</v>
          </cell>
          <cell r="U2" t="str">
            <v>Helmer-Perrin</v>
          </cell>
          <cell r="X2" t="str">
            <v>Gunpowder II (Camp Michaels BSA)</v>
          </cell>
          <cell r="AA2" t="str">
            <v>Trib to Twelvemile</v>
          </cell>
          <cell r="AD2" t="str">
            <v>Steep Creek (Stites)</v>
          </cell>
          <cell r="AG2" t="str">
            <v>Gunpowder I (YMCA)</v>
          </cell>
          <cell r="AJ2" t="str">
            <v>Big Bone Lick Lake/Tribs</v>
          </cell>
          <cell r="AM2" t="str">
            <v>Boone Co Co-op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  <cell r="V3" t="str">
            <v>Value</v>
          </cell>
          <cell r="Y3" t="str">
            <v>Value</v>
          </cell>
          <cell r="AB3" t="str">
            <v>Value</v>
          </cell>
          <cell r="AE3" t="str">
            <v>Value</v>
          </cell>
          <cell r="AH3" t="str">
            <v>Value</v>
          </cell>
          <cell r="AK3" t="str">
            <v>Value</v>
          </cell>
          <cell r="AN3" t="str">
            <v>Value</v>
          </cell>
        </row>
        <row r="4">
          <cell r="B4">
            <v>2018</v>
          </cell>
          <cell r="C4">
            <v>5194</v>
          </cell>
          <cell r="D4">
            <v>288.75</v>
          </cell>
          <cell r="G4">
            <v>1499767.5</v>
          </cell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  <cell r="AH4">
            <v>0</v>
          </cell>
          <cell r="AK4">
            <v>0</v>
          </cell>
          <cell r="AN4">
            <v>0</v>
          </cell>
        </row>
        <row r="5">
          <cell r="B5">
            <v>2019</v>
          </cell>
          <cell r="C5">
            <v>87682.5</v>
          </cell>
          <cell r="D5">
            <v>288.75</v>
          </cell>
          <cell r="G5">
            <v>4372541.25</v>
          </cell>
          <cell r="J5">
            <v>4124793.75</v>
          </cell>
          <cell r="M5">
            <v>1731633.75</v>
          </cell>
          <cell r="P5">
            <v>6907217.625</v>
          </cell>
          <cell r="S5">
            <v>1971873.75</v>
          </cell>
          <cell r="V5">
            <v>6210261.75</v>
          </cell>
          <cell r="Y5">
            <v>0</v>
          </cell>
          <cell r="AB5">
            <v>0</v>
          </cell>
          <cell r="AE5">
            <v>0</v>
          </cell>
          <cell r="AH5">
            <v>0</v>
          </cell>
          <cell r="AK5">
            <v>0</v>
          </cell>
          <cell r="AN5">
            <v>0</v>
          </cell>
        </row>
        <row r="6">
          <cell r="B6">
            <v>2020</v>
          </cell>
          <cell r="C6">
            <v>7123.5</v>
          </cell>
          <cell r="D6">
            <v>288.75</v>
          </cell>
          <cell r="G6">
            <v>0</v>
          </cell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2056910.625</v>
          </cell>
          <cell r="Y6">
            <v>0</v>
          </cell>
          <cell r="AB6">
            <v>0</v>
          </cell>
          <cell r="AE6">
            <v>0</v>
          </cell>
          <cell r="AH6">
            <v>0</v>
          </cell>
          <cell r="AK6">
            <v>0</v>
          </cell>
          <cell r="AN6">
            <v>0</v>
          </cell>
        </row>
        <row r="7">
          <cell r="B7">
            <v>2020</v>
          </cell>
          <cell r="C7">
            <v>0</v>
          </cell>
          <cell r="D7">
            <v>348.75</v>
          </cell>
          <cell r="G7">
            <v>0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  <cell r="AH7">
            <v>0</v>
          </cell>
          <cell r="AK7">
            <v>0</v>
          </cell>
          <cell r="AN7">
            <v>0</v>
          </cell>
        </row>
        <row r="8">
          <cell r="B8">
            <v>2021</v>
          </cell>
          <cell r="C8">
            <v>0</v>
          </cell>
          <cell r="D8">
            <v>348.75</v>
          </cell>
          <cell r="G8">
            <v>0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  <cell r="AH8">
            <v>0</v>
          </cell>
          <cell r="AK8">
            <v>0</v>
          </cell>
          <cell r="AN8">
            <v>0</v>
          </cell>
        </row>
        <row r="9">
          <cell r="B9" t="str">
            <v>Future</v>
          </cell>
          <cell r="D9">
            <v>348.75</v>
          </cell>
          <cell r="G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4400911.1249999991</v>
          </cell>
          <cell r="Y9">
            <v>10552128.75</v>
          </cell>
          <cell r="AB9">
            <v>2787558.75</v>
          </cell>
          <cell r="AE9">
            <v>5866323.75</v>
          </cell>
          <cell r="AH9">
            <v>2433926.25</v>
          </cell>
          <cell r="AK9">
            <v>3545741.25</v>
          </cell>
          <cell r="AN9">
            <v>891753.75</v>
          </cell>
        </row>
        <row r="10">
          <cell r="B10" t="str">
            <v>Total</v>
          </cell>
          <cell r="C10">
            <v>100000</v>
          </cell>
          <cell r="G10">
            <v>5872308.75</v>
          </cell>
          <cell r="J10">
            <v>4124793.75</v>
          </cell>
          <cell r="M10">
            <v>1731633.75</v>
          </cell>
          <cell r="P10">
            <v>6907217.625</v>
          </cell>
          <cell r="S10">
            <v>1971873.75</v>
          </cell>
          <cell r="V10">
            <v>12668083.5</v>
          </cell>
          <cell r="Y10">
            <v>10552128.75</v>
          </cell>
          <cell r="AB10">
            <v>2787558.75</v>
          </cell>
          <cell r="AE10">
            <v>5866323.75</v>
          </cell>
          <cell r="AH10">
            <v>2433926.25</v>
          </cell>
          <cell r="AK10">
            <v>3545741.25</v>
          </cell>
          <cell r="AN10">
            <v>891753.75</v>
          </cell>
        </row>
        <row r="12">
          <cell r="B12" t="str">
            <v>Credit History</v>
          </cell>
          <cell r="I12" t="str">
            <v>Middle Creek 1 (LIM)</v>
          </cell>
          <cell r="O12" t="str">
            <v>Middle Creek 2</v>
          </cell>
          <cell r="X12" t="str">
            <v>Gunpowder II (Camp Michaels)</v>
          </cell>
          <cell r="AP12" t="str">
            <v>St. Anne</v>
          </cell>
          <cell r="AS12" t="str">
            <v>Duke</v>
          </cell>
        </row>
        <row r="13">
          <cell r="B13" t="str">
            <v>Year</v>
          </cell>
          <cell r="C13" t="str">
            <v>Credits Sold</v>
          </cell>
          <cell r="D13" t="str">
            <v>Cost per Credit</v>
          </cell>
          <cell r="J13" t="str">
            <v>Value</v>
          </cell>
          <cell r="P13" t="str">
            <v>Value</v>
          </cell>
          <cell r="Y13" t="str">
            <v>Value</v>
          </cell>
          <cell r="AQ13" t="str">
            <v>Value</v>
          </cell>
          <cell r="AT13" t="str">
            <v>Value</v>
          </cell>
        </row>
        <row r="14">
          <cell r="B14">
            <v>2018</v>
          </cell>
          <cell r="C14">
            <v>0</v>
          </cell>
          <cell r="D14">
            <v>37125</v>
          </cell>
          <cell r="J14">
            <v>0</v>
          </cell>
          <cell r="P14">
            <v>0</v>
          </cell>
          <cell r="Y14">
            <v>0</v>
          </cell>
          <cell r="AQ14">
            <v>0</v>
          </cell>
          <cell r="AT14">
            <v>0</v>
          </cell>
        </row>
        <row r="15">
          <cell r="B15">
            <v>2019</v>
          </cell>
          <cell r="C15">
            <v>30.7</v>
          </cell>
          <cell r="D15">
            <v>37125</v>
          </cell>
          <cell r="J15">
            <v>10023.75</v>
          </cell>
          <cell r="P15">
            <v>295403.625</v>
          </cell>
          <cell r="Y15">
            <v>113602.5</v>
          </cell>
          <cell r="AQ15">
            <v>324992.25</v>
          </cell>
          <cell r="AT15">
            <v>395715.375</v>
          </cell>
        </row>
        <row r="16">
          <cell r="B16">
            <v>2020</v>
          </cell>
          <cell r="C16">
            <v>0.4</v>
          </cell>
          <cell r="D16">
            <v>37125</v>
          </cell>
          <cell r="J16">
            <v>0</v>
          </cell>
          <cell r="P16">
            <v>0</v>
          </cell>
          <cell r="Y16">
            <v>0</v>
          </cell>
          <cell r="AQ16">
            <v>0</v>
          </cell>
          <cell r="AT16">
            <v>14850</v>
          </cell>
        </row>
        <row r="17">
          <cell r="B17">
            <v>2020</v>
          </cell>
          <cell r="C17">
            <v>1.9</v>
          </cell>
          <cell r="D17">
            <v>46125</v>
          </cell>
          <cell r="J17">
            <v>0</v>
          </cell>
          <cell r="P17">
            <v>0</v>
          </cell>
          <cell r="Y17">
            <v>0</v>
          </cell>
          <cell r="AQ17">
            <v>0</v>
          </cell>
          <cell r="AT17">
            <v>87637.5</v>
          </cell>
        </row>
        <row r="18">
          <cell r="B18">
            <v>2021</v>
          </cell>
          <cell r="C18">
            <v>1.4</v>
          </cell>
          <cell r="D18">
            <v>46125</v>
          </cell>
          <cell r="J18">
            <v>0</v>
          </cell>
          <cell r="P18">
            <v>0</v>
          </cell>
          <cell r="Y18">
            <v>0</v>
          </cell>
          <cell r="AQ18">
            <v>0</v>
          </cell>
          <cell r="AT18">
            <v>64574.999999999993</v>
          </cell>
        </row>
        <row r="19">
          <cell r="B19" t="str">
            <v>Future</v>
          </cell>
          <cell r="D19">
            <v>46125</v>
          </cell>
          <cell r="J19">
            <v>0</v>
          </cell>
          <cell r="P19">
            <v>0</v>
          </cell>
          <cell r="Y19">
            <v>0</v>
          </cell>
          <cell r="AQ19">
            <v>0</v>
          </cell>
          <cell r="AT19">
            <v>1182691.1250000002</v>
          </cell>
        </row>
        <row r="20">
          <cell r="B20" t="str">
            <v>Total</v>
          </cell>
          <cell r="C20">
            <v>34.4</v>
          </cell>
          <cell r="J20">
            <v>10023.75</v>
          </cell>
          <cell r="P20">
            <v>295403.625</v>
          </cell>
          <cell r="Y20">
            <v>113602.5</v>
          </cell>
          <cell r="AQ20">
            <v>324992.25</v>
          </cell>
          <cell r="AT20">
            <v>1745469.0000000002</v>
          </cell>
        </row>
      </sheetData>
      <sheetData sheetId="27">
        <row r="2">
          <cell r="B2" t="str">
            <v>Credit History</v>
          </cell>
          <cell r="F2" t="str">
            <v>Stillwell</v>
          </cell>
          <cell r="I2" t="str">
            <v>Otter</v>
          </cell>
          <cell r="L2" t="str">
            <v>Big Lick</v>
          </cell>
          <cell r="O2" t="str">
            <v>Wolf Run</v>
          </cell>
          <cell r="R2" t="str">
            <v>Dodge Gap</v>
          </cell>
          <cell r="U2" t="str">
            <v>Rolling Fork FP</v>
          </cell>
          <cell r="X2" t="str">
            <v>Rolling Fork River</v>
          </cell>
          <cell r="AA2" t="str">
            <v>Mill Creek</v>
          </cell>
        </row>
        <row r="3">
          <cell r="B3" t="str">
            <v>Year</v>
          </cell>
          <cell r="C3" t="str">
            <v>Credits Sold</v>
          </cell>
          <cell r="D3" t="str">
            <v>Cost per Credit</v>
          </cell>
          <cell r="G3" t="str">
            <v>Value</v>
          </cell>
          <cell r="J3" t="str">
            <v>Value</v>
          </cell>
          <cell r="M3" t="str">
            <v>Value</v>
          </cell>
          <cell r="P3" t="str">
            <v>Value</v>
          </cell>
          <cell r="S3" t="str">
            <v>Value</v>
          </cell>
          <cell r="V3" t="str">
            <v>Value</v>
          </cell>
          <cell r="Y3" t="str">
            <v>Value</v>
          </cell>
          <cell r="AB3" t="str">
            <v>Value</v>
          </cell>
        </row>
        <row r="4">
          <cell r="B4" t="str">
            <v>Transition</v>
          </cell>
          <cell r="C4">
            <v>3883</v>
          </cell>
          <cell r="D4">
            <v>161.25</v>
          </cell>
          <cell r="G4">
            <v>626133.75</v>
          </cell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</row>
        <row r="5">
          <cell r="B5">
            <v>2012</v>
          </cell>
          <cell r="C5">
            <v>1338.15</v>
          </cell>
          <cell r="D5">
            <v>192</v>
          </cell>
          <cell r="G5">
            <v>256924.80000000002</v>
          </cell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</row>
        <row r="6">
          <cell r="B6">
            <v>2013</v>
          </cell>
          <cell r="C6">
            <v>4928</v>
          </cell>
          <cell r="D6">
            <v>192</v>
          </cell>
          <cell r="G6">
            <v>946176</v>
          </cell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</row>
        <row r="7">
          <cell r="B7">
            <v>2014</v>
          </cell>
          <cell r="C7">
            <v>5607.09</v>
          </cell>
          <cell r="D7">
            <v>192</v>
          </cell>
          <cell r="G7">
            <v>1076561.28</v>
          </cell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</row>
        <row r="8">
          <cell r="B8">
            <v>2015</v>
          </cell>
          <cell r="C8">
            <v>7968.8</v>
          </cell>
          <cell r="D8">
            <v>225</v>
          </cell>
          <cell r="G8">
            <v>1792980</v>
          </cell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</row>
        <row r="9">
          <cell r="B9">
            <v>2016</v>
          </cell>
          <cell r="C9">
            <v>3968</v>
          </cell>
          <cell r="D9">
            <v>225</v>
          </cell>
          <cell r="G9">
            <v>892800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</row>
        <row r="10">
          <cell r="B10">
            <v>2017</v>
          </cell>
          <cell r="C10">
            <v>0</v>
          </cell>
          <cell r="D10">
            <v>225</v>
          </cell>
          <cell r="G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</row>
        <row r="11">
          <cell r="B11">
            <v>2017</v>
          </cell>
          <cell r="C11">
            <v>83154</v>
          </cell>
          <cell r="D11">
            <v>224</v>
          </cell>
          <cell r="G11">
            <v>9161476.7999999989</v>
          </cell>
          <cell r="J11">
            <v>3878112</v>
          </cell>
          <cell r="M11">
            <v>5186092.8</v>
          </cell>
          <cell r="P11">
            <v>400814.40000000049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</row>
        <row r="12">
          <cell r="B12">
            <v>2018</v>
          </cell>
          <cell r="C12">
            <v>72</v>
          </cell>
          <cell r="D12">
            <v>224</v>
          </cell>
          <cell r="G12">
            <v>0</v>
          </cell>
          <cell r="J12">
            <v>0</v>
          </cell>
          <cell r="M12">
            <v>0</v>
          </cell>
          <cell r="P12">
            <v>16128</v>
          </cell>
          <cell r="S12">
            <v>0</v>
          </cell>
          <cell r="V12">
            <v>0</v>
          </cell>
          <cell r="Y12">
            <v>0</v>
          </cell>
          <cell r="AB12">
            <v>0</v>
          </cell>
        </row>
        <row r="13">
          <cell r="B13">
            <v>2018</v>
          </cell>
          <cell r="C13">
            <v>11225</v>
          </cell>
          <cell r="D13">
            <v>260</v>
          </cell>
          <cell r="G13">
            <v>0</v>
          </cell>
          <cell r="J13">
            <v>0</v>
          </cell>
          <cell r="M13">
            <v>0</v>
          </cell>
          <cell r="P13">
            <v>2918500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</row>
        <row r="14">
          <cell r="B14">
            <v>2019</v>
          </cell>
          <cell r="C14">
            <v>231</v>
          </cell>
          <cell r="D14">
            <v>260</v>
          </cell>
          <cell r="G14">
            <v>0</v>
          </cell>
          <cell r="J14">
            <v>0</v>
          </cell>
          <cell r="M14">
            <v>0</v>
          </cell>
          <cell r="P14">
            <v>60060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</row>
        <row r="15">
          <cell r="B15">
            <v>2020</v>
          </cell>
          <cell r="C15">
            <v>90</v>
          </cell>
          <cell r="D15">
            <v>260</v>
          </cell>
          <cell r="G15">
            <v>0</v>
          </cell>
          <cell r="J15">
            <v>0</v>
          </cell>
          <cell r="M15">
            <v>0</v>
          </cell>
          <cell r="P15">
            <v>23400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</row>
        <row r="16">
          <cell r="B16">
            <v>2020</v>
          </cell>
          <cell r="C16">
            <v>7102</v>
          </cell>
          <cell r="D16">
            <v>332</v>
          </cell>
          <cell r="G16">
            <v>0</v>
          </cell>
          <cell r="J16">
            <v>0</v>
          </cell>
          <cell r="M16">
            <v>0</v>
          </cell>
          <cell r="P16">
            <v>421855.79999999929</v>
          </cell>
          <cell r="S16">
            <v>1936008.2000000007</v>
          </cell>
          <cell r="V16">
            <v>0</v>
          </cell>
          <cell r="Y16">
            <v>0</v>
          </cell>
          <cell r="AB16">
            <v>0</v>
          </cell>
        </row>
        <row r="17">
          <cell r="B17">
            <v>2021</v>
          </cell>
          <cell r="C17">
            <v>0</v>
          </cell>
          <cell r="D17">
            <v>332</v>
          </cell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</row>
        <row r="18">
          <cell r="B18" t="str">
            <v>Future</v>
          </cell>
          <cell r="D18">
            <v>332</v>
          </cell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1074899.7999999993</v>
          </cell>
          <cell r="V18">
            <v>1593540.24</v>
          </cell>
          <cell r="Y18">
            <v>7270966</v>
          </cell>
          <cell r="AB18">
            <v>29457032</v>
          </cell>
        </row>
        <row r="19">
          <cell r="B19" t="str">
            <v>Total</v>
          </cell>
          <cell r="C19">
            <v>129567.04000000001</v>
          </cell>
          <cell r="G19">
            <v>14753052.629999999</v>
          </cell>
          <cell r="J19">
            <v>3878112</v>
          </cell>
          <cell r="M19">
            <v>5186092.8</v>
          </cell>
          <cell r="P19">
            <v>3840758.1999999997</v>
          </cell>
          <cell r="S19">
            <v>3010908</v>
          </cell>
          <cell r="V19">
            <v>1593540.24</v>
          </cell>
          <cell r="Y19">
            <v>7270966</v>
          </cell>
          <cell r="AB19">
            <v>29457032</v>
          </cell>
        </row>
        <row r="21">
          <cell r="B21" t="str">
            <v>Credit History</v>
          </cell>
          <cell r="I21" t="str">
            <v>Otter</v>
          </cell>
          <cell r="U21" t="str">
            <v>Rolling Fork FP</v>
          </cell>
          <cell r="AA21" t="str">
            <v>Mill Creek</v>
          </cell>
        </row>
        <row r="22">
          <cell r="B22" t="str">
            <v>Year</v>
          </cell>
          <cell r="C22" t="str">
            <v>Credits Sold</v>
          </cell>
          <cell r="D22" t="str">
            <v>Cost per Credit</v>
          </cell>
          <cell r="J22" t="str">
            <v>Value</v>
          </cell>
          <cell r="V22" t="str">
            <v>Value</v>
          </cell>
          <cell r="AB22" t="str">
            <v>Value</v>
          </cell>
        </row>
        <row r="23">
          <cell r="B23" t="str">
            <v>Transition</v>
          </cell>
          <cell r="C23">
            <v>2.54</v>
          </cell>
          <cell r="D23">
            <v>22500</v>
          </cell>
          <cell r="J23">
            <v>57150</v>
          </cell>
          <cell r="V23">
            <v>0</v>
          </cell>
          <cell r="AB23">
            <v>0</v>
          </cell>
        </row>
        <row r="24">
          <cell r="B24">
            <v>2012</v>
          </cell>
          <cell r="C24">
            <v>0</v>
          </cell>
          <cell r="D24">
            <v>0</v>
          </cell>
          <cell r="J24">
            <v>0</v>
          </cell>
          <cell r="V24">
            <v>0</v>
          </cell>
          <cell r="AB24">
            <v>0</v>
          </cell>
        </row>
        <row r="25">
          <cell r="B25">
            <v>2013</v>
          </cell>
          <cell r="C25">
            <v>1.9</v>
          </cell>
          <cell r="D25">
            <v>24000</v>
          </cell>
          <cell r="J25">
            <v>40703.999999999993</v>
          </cell>
          <cell r="V25">
            <v>4896.0000000000045</v>
          </cell>
          <cell r="AB25">
            <v>0</v>
          </cell>
        </row>
        <row r="26">
          <cell r="B26">
            <v>2014</v>
          </cell>
          <cell r="C26">
            <v>0</v>
          </cell>
          <cell r="D26">
            <v>36672</v>
          </cell>
          <cell r="J26">
            <v>0</v>
          </cell>
          <cell r="V26">
            <v>0</v>
          </cell>
          <cell r="AB26">
            <v>0</v>
          </cell>
        </row>
        <row r="27">
          <cell r="B27">
            <v>2015</v>
          </cell>
          <cell r="C27">
            <v>0.72299999999999998</v>
          </cell>
          <cell r="D27">
            <v>34380</v>
          </cell>
          <cell r="J27">
            <v>0</v>
          </cell>
          <cell r="V27">
            <v>24856.739999999998</v>
          </cell>
          <cell r="AB27">
            <v>0</v>
          </cell>
        </row>
        <row r="28">
          <cell r="B28">
            <v>2016</v>
          </cell>
          <cell r="C28">
            <v>16.3</v>
          </cell>
          <cell r="D28">
            <v>34380</v>
          </cell>
          <cell r="J28">
            <v>0</v>
          </cell>
          <cell r="V28">
            <v>560394</v>
          </cell>
          <cell r="AB28">
            <v>0</v>
          </cell>
        </row>
        <row r="29">
          <cell r="B29">
            <v>2017</v>
          </cell>
          <cell r="C29">
            <v>2.8</v>
          </cell>
          <cell r="D29">
            <v>34380</v>
          </cell>
          <cell r="J29">
            <v>0</v>
          </cell>
          <cell r="V29">
            <v>96264</v>
          </cell>
          <cell r="AB29">
            <v>0</v>
          </cell>
        </row>
        <row r="30">
          <cell r="B30">
            <v>2017</v>
          </cell>
          <cell r="C30">
            <v>14.4</v>
          </cell>
          <cell r="D30">
            <v>36672</v>
          </cell>
          <cell r="J30">
            <v>0</v>
          </cell>
          <cell r="V30">
            <v>528076.80000000005</v>
          </cell>
          <cell r="AB30">
            <v>0</v>
          </cell>
        </row>
        <row r="31">
          <cell r="B31">
            <v>2018</v>
          </cell>
          <cell r="C31">
            <v>1.4</v>
          </cell>
          <cell r="D31">
            <v>36672</v>
          </cell>
          <cell r="J31">
            <v>0</v>
          </cell>
          <cell r="V31">
            <v>51340.799999999996</v>
          </cell>
          <cell r="AB31">
            <v>0</v>
          </cell>
        </row>
        <row r="32">
          <cell r="B32">
            <v>2018</v>
          </cell>
          <cell r="C32">
            <v>2.1</v>
          </cell>
          <cell r="D32">
            <v>39600</v>
          </cell>
          <cell r="J32">
            <v>0</v>
          </cell>
          <cell r="V32">
            <v>83160</v>
          </cell>
          <cell r="AB32">
            <v>0</v>
          </cell>
        </row>
        <row r="33">
          <cell r="B33">
            <v>2019</v>
          </cell>
          <cell r="C33">
            <v>3.9</v>
          </cell>
          <cell r="D33">
            <v>39600</v>
          </cell>
          <cell r="J33">
            <v>0</v>
          </cell>
          <cell r="V33">
            <v>154440</v>
          </cell>
          <cell r="AB33">
            <v>0</v>
          </cell>
        </row>
        <row r="34">
          <cell r="B34">
            <v>2020</v>
          </cell>
          <cell r="C34">
            <v>0</v>
          </cell>
          <cell r="D34">
            <v>39600</v>
          </cell>
          <cell r="J34">
            <v>0</v>
          </cell>
          <cell r="V34">
            <v>0</v>
          </cell>
          <cell r="AB34">
            <v>0</v>
          </cell>
        </row>
        <row r="35">
          <cell r="B35">
            <v>2020</v>
          </cell>
          <cell r="C35">
            <v>0.4</v>
          </cell>
          <cell r="D35">
            <v>49200</v>
          </cell>
          <cell r="J35">
            <v>0</v>
          </cell>
          <cell r="V35">
            <v>19680</v>
          </cell>
          <cell r="AB35">
            <v>0</v>
          </cell>
        </row>
        <row r="36">
          <cell r="B36">
            <v>2021</v>
          </cell>
          <cell r="C36">
            <v>34.9</v>
          </cell>
          <cell r="D36">
            <v>49200</v>
          </cell>
          <cell r="J36">
            <v>0</v>
          </cell>
          <cell r="V36">
            <v>1194231.6000000008</v>
          </cell>
          <cell r="AB36">
            <v>522848.39999999909</v>
          </cell>
        </row>
        <row r="37">
          <cell r="B37" t="str">
            <v>Future</v>
          </cell>
          <cell r="D37">
            <v>49200</v>
          </cell>
          <cell r="J37">
            <v>0</v>
          </cell>
          <cell r="V37">
            <v>0</v>
          </cell>
          <cell r="AB37">
            <v>4087191.600000001</v>
          </cell>
        </row>
        <row r="38">
          <cell r="B38" t="str">
            <v>Total</v>
          </cell>
          <cell r="C38">
            <v>81.363</v>
          </cell>
          <cell r="J38">
            <v>97854</v>
          </cell>
          <cell r="V38">
            <v>2717339.9400000009</v>
          </cell>
          <cell r="AB38">
            <v>4610040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2"/>
  <sheetViews>
    <sheetView tabSelected="1" topLeftCell="A31" zoomScale="80" zoomScaleNormal="80" workbookViewId="0">
      <selection activeCell="O2" sqref="O2:P6"/>
    </sheetView>
  </sheetViews>
  <sheetFormatPr defaultRowHeight="15" x14ac:dyDescent="0.25"/>
  <cols>
    <col min="2" max="2" width="15.42578125" style="1" customWidth="1"/>
    <col min="3" max="3" width="13.42578125" bestFit="1" customWidth="1"/>
    <col min="4" max="4" width="11.5703125" hidden="1" customWidth="1"/>
    <col min="5" max="5" width="15.7109375" style="2" hidden="1" customWidth="1"/>
    <col min="6" max="6" width="18.5703125" style="2" bestFit="1" customWidth="1"/>
    <col min="7" max="7" width="8.85546875" customWidth="1"/>
    <col min="9" max="9" width="18" bestFit="1" customWidth="1"/>
    <col min="10" max="10" width="16.140625" style="3" customWidth="1"/>
    <col min="11" max="11" width="8.85546875" customWidth="1"/>
    <col min="12" max="12" width="17" bestFit="1" customWidth="1"/>
    <col min="13" max="13" width="20.140625" customWidth="1"/>
    <col min="14" max="14" width="8.85546875" customWidth="1"/>
    <col min="15" max="15" width="16.28515625" style="2" bestFit="1" customWidth="1"/>
    <col min="17" max="17" width="29.28515625" style="2" bestFit="1" customWidth="1"/>
    <col min="19" max="19" width="25.28515625" style="2" bestFit="1" customWidth="1"/>
    <col min="21" max="21" width="21.7109375" style="2" bestFit="1" customWidth="1"/>
    <col min="23" max="23" width="28.42578125" style="2" bestFit="1" customWidth="1"/>
    <col min="25" max="25" width="16.28515625" style="2" bestFit="1" customWidth="1"/>
    <col min="27" max="27" width="33.42578125" style="2" bestFit="1" customWidth="1"/>
    <col min="29" max="29" width="18" style="2" bestFit="1" customWidth="1"/>
    <col min="31" max="31" width="19.140625" style="2" bestFit="1" customWidth="1"/>
    <col min="33" max="33" width="20.140625" style="2" bestFit="1" customWidth="1"/>
    <col min="35" max="35" width="23.42578125" style="2" bestFit="1" customWidth="1"/>
    <col min="37" max="37" width="15.28515625" style="2" bestFit="1" customWidth="1"/>
  </cols>
  <sheetData>
    <row r="1" spans="1:37" ht="15.75" thickBot="1" x14ac:dyDescent="0.3">
      <c r="B1" s="1" t="s">
        <v>0</v>
      </c>
    </row>
    <row r="2" spans="1:37" ht="15.75" thickBot="1" x14ac:dyDescent="0.3">
      <c r="O2" s="91" t="s">
        <v>28</v>
      </c>
      <c r="P2" s="92"/>
    </row>
    <row r="3" spans="1:37" x14ac:dyDescent="0.25">
      <c r="B3" s="67" t="s">
        <v>27</v>
      </c>
      <c r="C3" s="68"/>
      <c r="D3" s="68"/>
      <c r="E3" s="69"/>
      <c r="F3" s="70" t="s">
        <v>1</v>
      </c>
      <c r="G3" s="70"/>
      <c r="H3" s="70"/>
      <c r="I3" s="71" t="s">
        <v>2</v>
      </c>
      <c r="L3" s="1"/>
      <c r="M3" s="1"/>
      <c r="O3" s="93" t="s">
        <v>3</v>
      </c>
      <c r="P3" s="94"/>
    </row>
    <row r="4" spans="1:37" ht="15.75" thickBot="1" x14ac:dyDescent="0.3">
      <c r="B4" s="72"/>
      <c r="C4" s="16"/>
      <c r="D4" s="16"/>
      <c r="E4" s="18"/>
      <c r="F4" s="32">
        <f>F25+F45+F64+F84+F103+F122+F141+F161+F181+F200+F219</f>
        <v>155487456.13499999</v>
      </c>
      <c r="G4" s="73"/>
      <c r="H4" s="73"/>
      <c r="I4" s="74">
        <f>I25+I45+I64+I84+I103+I122+I141+I161+I181+I200+I219</f>
        <v>293515821.3175</v>
      </c>
      <c r="J4" s="6"/>
      <c r="L4" s="5"/>
      <c r="M4" s="5"/>
      <c r="O4" s="95" t="s">
        <v>4</v>
      </c>
      <c r="P4" s="96"/>
    </row>
    <row r="5" spans="1:37" x14ac:dyDescent="0.25">
      <c r="F5" s="5"/>
      <c r="G5" s="1"/>
      <c r="H5" s="1"/>
      <c r="I5" s="5"/>
      <c r="J5" s="6"/>
      <c r="L5" s="5"/>
      <c r="M5" s="5"/>
      <c r="O5" s="97" t="s">
        <v>5</v>
      </c>
      <c r="P5" s="98"/>
    </row>
    <row r="6" spans="1:37" ht="15.75" thickBot="1" x14ac:dyDescent="0.3">
      <c r="F6" s="5"/>
      <c r="G6" s="1"/>
      <c r="H6" s="1"/>
      <c r="I6" s="5"/>
      <c r="J6" s="6"/>
      <c r="L6" s="5"/>
      <c r="M6" s="5"/>
      <c r="O6" s="99" t="s">
        <v>6</v>
      </c>
      <c r="P6" s="100"/>
    </row>
    <row r="8" spans="1:37" s="1" customFormat="1" ht="15" customHeight="1" x14ac:dyDescent="0.25">
      <c r="A8" s="101" t="s">
        <v>15</v>
      </c>
      <c r="C8" s="7" t="str">
        <f>'[1]BS SA'!B2</f>
        <v>Credit History</v>
      </c>
      <c r="D8" s="7"/>
      <c r="E8" s="4"/>
      <c r="F8" s="4"/>
      <c r="H8" s="7" t="s">
        <v>7</v>
      </c>
      <c r="I8" s="7"/>
      <c r="J8" s="3"/>
      <c r="K8"/>
      <c r="L8" s="7" t="s">
        <v>8</v>
      </c>
      <c r="M8" s="76" t="s">
        <v>9</v>
      </c>
      <c r="O8" s="8" t="str">
        <f>'[1]BS SA'!F2</f>
        <v>Old Trace</v>
      </c>
      <c r="Q8" s="9" t="str">
        <f>'[1]BS SA'!L2</f>
        <v>Mabry 2 (Green and Johnson)</v>
      </c>
      <c r="S8" s="9" t="str">
        <f>'[1]BS SA'!O2</f>
        <v>Mabry 2 (Mart Whitt)</v>
      </c>
      <c r="U8" s="9" t="str">
        <f>'[1]BS SA'!R2</f>
        <v>Mabry 2 (Smith)</v>
      </c>
      <c r="W8" s="10" t="str">
        <f>'[1]BS SA'!I2</f>
        <v>Whites Creek</v>
      </c>
      <c r="Y8" s="10" t="str">
        <f>'[1]BS SA'!U2</f>
        <v>Staggs 1</v>
      </c>
      <c r="AA8" s="10" t="str">
        <f>'[1]BS SA'!X2</f>
        <v>York</v>
      </c>
      <c r="AC8" s="11" t="str">
        <f>'[1]BS SA'!AA2</f>
        <v>Mart Whitt 2</v>
      </c>
      <c r="AE8" s="5"/>
      <c r="AG8" s="5"/>
      <c r="AI8" s="5"/>
      <c r="AK8" s="5"/>
    </row>
    <row r="9" spans="1:37" s="1" customFormat="1" ht="15" customHeight="1" x14ac:dyDescent="0.25">
      <c r="A9" s="102"/>
      <c r="C9" s="7" t="str">
        <f>'[1]BS SA'!B3</f>
        <v>Year</v>
      </c>
      <c r="D9" s="7" t="str">
        <f>'[1]BS SA'!C3</f>
        <v>Credits Sold</v>
      </c>
      <c r="E9" s="4" t="str">
        <f>'[1]BS SA'!D3</f>
        <v>Cost per Credit</v>
      </c>
      <c r="F9" s="4" t="s">
        <v>10</v>
      </c>
      <c r="H9" s="7" t="s">
        <v>11</v>
      </c>
      <c r="I9" s="7" t="s">
        <v>10</v>
      </c>
      <c r="J9" s="3"/>
      <c r="K9"/>
      <c r="L9" s="7" t="s">
        <v>10</v>
      </c>
      <c r="M9" s="76"/>
      <c r="O9" s="5" t="str">
        <f>'[1]BS SA'!G3</f>
        <v>Value</v>
      </c>
      <c r="Q9" s="5" t="str">
        <f>'[1]BS SA'!M3</f>
        <v>Value</v>
      </c>
      <c r="S9" s="5" t="str">
        <f>'[1]BS SA'!P3</f>
        <v>Value</v>
      </c>
      <c r="U9" s="5" t="str">
        <f>'[1]BS SA'!S3</f>
        <v>Value</v>
      </c>
      <c r="W9" s="5" t="str">
        <f>'[1]BS SA'!J3</f>
        <v>Value</v>
      </c>
      <c r="Y9" s="5" t="str">
        <f>'[1]BS SA'!V3</f>
        <v>Value</v>
      </c>
      <c r="AA9" s="5" t="str">
        <f>'[1]BS SA'!Y3</f>
        <v>Value</v>
      </c>
      <c r="AC9" s="5" t="str">
        <f>'[1]BS SA'!AB3</f>
        <v>Value</v>
      </c>
      <c r="AE9" s="5"/>
      <c r="AG9" s="5"/>
      <c r="AI9" s="5"/>
      <c r="AK9" s="5"/>
    </row>
    <row r="10" spans="1:37" x14ac:dyDescent="0.25">
      <c r="A10" s="102"/>
      <c r="B10" s="77" t="s">
        <v>12</v>
      </c>
      <c r="C10" s="12" t="str">
        <f>'[1]BS SA'!B4</f>
        <v>Transition</v>
      </c>
      <c r="D10" s="12">
        <f>'[1]BS SA'!C4</f>
        <v>23103</v>
      </c>
      <c r="E10" s="13">
        <f>'[1]BS SA'!D4</f>
        <v>457.5</v>
      </c>
      <c r="F10" s="13">
        <f>D10*E10</f>
        <v>10569622.5</v>
      </c>
      <c r="H10" s="12" t="str">
        <f>C10</f>
        <v>Transition</v>
      </c>
      <c r="I10" s="14">
        <f t="shared" ref="I10:I25" si="0">SUM(O10:BE10)</f>
        <v>10569622.5</v>
      </c>
      <c r="L10" s="14">
        <f>I10-F10</f>
        <v>0</v>
      </c>
      <c r="M10" s="76"/>
      <c r="O10" s="2">
        <f>'[1]BS SA'!G4</f>
        <v>3866593.2749999999</v>
      </c>
      <c r="Q10" s="2">
        <f>'[1]BS SA'!M4</f>
        <v>1359232.5</v>
      </c>
      <c r="S10" s="2">
        <f>'[1]BS SA'!P4</f>
        <v>1786995</v>
      </c>
      <c r="U10" s="2">
        <f>'[1]BS SA'!S4</f>
        <v>841800</v>
      </c>
      <c r="W10" s="2">
        <f>'[1]BS SA'!J4</f>
        <v>1809412.5</v>
      </c>
      <c r="Y10" s="2">
        <f>'[1]BS SA'!V4</f>
        <v>905589.22500000009</v>
      </c>
      <c r="AA10" s="2">
        <f>'[1]BS SA'!Y4</f>
        <v>0</v>
      </c>
      <c r="AC10" s="2">
        <f>'[1]BS SA'!AB4</f>
        <v>0</v>
      </c>
    </row>
    <row r="11" spans="1:37" x14ac:dyDescent="0.25">
      <c r="A11" s="102"/>
      <c r="B11" s="77"/>
      <c r="C11" s="12">
        <f>'[1]BS SA'!B5</f>
        <v>2012</v>
      </c>
      <c r="D11" s="12">
        <f>'[1]BS SA'!C5</f>
        <v>2376.2800000000002</v>
      </c>
      <c r="E11" s="13">
        <f>'[1]BS SA'!D5</f>
        <v>520</v>
      </c>
      <c r="F11" s="13">
        <f t="shared" ref="F11:F74" si="1">D11*E11</f>
        <v>1235665.6000000001</v>
      </c>
      <c r="H11" s="12">
        <f t="shared" ref="H11:H74" si="2">C11</f>
        <v>2012</v>
      </c>
      <c r="I11" s="14">
        <f t="shared" si="0"/>
        <v>1235665.6000000001</v>
      </c>
      <c r="J11" s="15"/>
      <c r="L11" s="14">
        <f t="shared" ref="L11:L74" si="3">I11-F11</f>
        <v>0</v>
      </c>
      <c r="M11" s="76"/>
      <c r="O11" s="2">
        <f>'[1]BS SA'!G5</f>
        <v>0</v>
      </c>
      <c r="Q11" s="2">
        <f>'[1]BS SA'!M5</f>
        <v>0</v>
      </c>
      <c r="S11" s="2">
        <f>'[1]BS SA'!P5</f>
        <v>0</v>
      </c>
      <c r="U11" s="2">
        <f>'[1]BS SA'!S5</f>
        <v>0</v>
      </c>
      <c r="W11" s="2">
        <f>'[1]BS SA'!J5</f>
        <v>0</v>
      </c>
      <c r="Y11" s="2">
        <f>'[1]BS SA'!V5</f>
        <v>1235665.6000000001</v>
      </c>
      <c r="AA11" s="2">
        <f>'[1]BS SA'!Y5</f>
        <v>0</v>
      </c>
      <c r="AC11" s="2">
        <f>'[1]BS SA'!AB5</f>
        <v>0</v>
      </c>
    </row>
    <row r="12" spans="1:37" x14ac:dyDescent="0.25">
      <c r="A12" s="102"/>
      <c r="B12" s="77"/>
      <c r="C12" s="12">
        <f>'[1]BS SA'!B6</f>
        <v>2013</v>
      </c>
      <c r="D12" s="12">
        <f>'[1]BS SA'!C6</f>
        <v>5707.6</v>
      </c>
      <c r="E12" s="13">
        <f>'[1]BS SA'!D6</f>
        <v>520</v>
      </c>
      <c r="F12" s="13">
        <f t="shared" si="1"/>
        <v>2967952</v>
      </c>
      <c r="H12" s="12">
        <f t="shared" si="2"/>
        <v>2013</v>
      </c>
      <c r="I12" s="14">
        <f t="shared" si="0"/>
        <v>2967952</v>
      </c>
      <c r="J12" s="15"/>
      <c r="L12" s="14">
        <f t="shared" si="3"/>
        <v>0</v>
      </c>
      <c r="M12" s="76"/>
      <c r="O12" s="2">
        <f>'[1]BS SA'!G6</f>
        <v>0</v>
      </c>
      <c r="Q12" s="2">
        <f>'[1]BS SA'!M6</f>
        <v>0</v>
      </c>
      <c r="S12" s="2">
        <f>'[1]BS SA'!P6</f>
        <v>0</v>
      </c>
      <c r="U12" s="2">
        <f>'[1]BS SA'!S6</f>
        <v>0</v>
      </c>
      <c r="W12" s="2">
        <f>'[1]BS SA'!J6</f>
        <v>0</v>
      </c>
      <c r="Y12" s="2">
        <f>'[1]BS SA'!V6</f>
        <v>1244510.7999999998</v>
      </c>
      <c r="AA12" s="2">
        <f>'[1]BS SA'!Y6</f>
        <v>135720</v>
      </c>
      <c r="AC12" s="2">
        <f>'[1]BS SA'!AB6</f>
        <v>1587721.2000000004</v>
      </c>
    </row>
    <row r="13" spans="1:37" x14ac:dyDescent="0.25">
      <c r="A13" s="102"/>
      <c r="B13" s="77"/>
      <c r="C13" s="12">
        <f>'[1]BS SA'!B7</f>
        <v>2014</v>
      </c>
      <c r="D13" s="12">
        <f>'[1]BS SA'!C7</f>
        <v>3535.58</v>
      </c>
      <c r="E13" s="13">
        <f>'[1]BS SA'!D7</f>
        <v>520</v>
      </c>
      <c r="F13" s="13">
        <f t="shared" si="1"/>
        <v>1838501.5999999999</v>
      </c>
      <c r="H13" s="12">
        <f t="shared" si="2"/>
        <v>2014</v>
      </c>
      <c r="I13" s="14">
        <f t="shared" si="0"/>
        <v>834438.79999999958</v>
      </c>
      <c r="J13" s="15"/>
      <c r="L13" s="14">
        <f t="shared" si="3"/>
        <v>-1004062.8000000003</v>
      </c>
      <c r="M13" s="76"/>
      <c r="O13" s="2">
        <f>'[1]BS SA'!G7</f>
        <v>0</v>
      </c>
      <c r="Q13" s="2">
        <f>'[1]BS SA'!M7</f>
        <v>0</v>
      </c>
      <c r="S13" s="2">
        <f>'[1]BS SA'!P7</f>
        <v>0</v>
      </c>
      <c r="U13" s="2">
        <f>'[1]BS SA'!S7</f>
        <v>0</v>
      </c>
      <c r="W13" s="2">
        <f>'[1]BS SA'!J7</f>
        <v>0</v>
      </c>
      <c r="Y13" s="2">
        <f>'[1]BS SA'!V7</f>
        <v>0</v>
      </c>
      <c r="AA13" s="2">
        <f>'[1]BS SA'!Y7</f>
        <v>0</v>
      </c>
      <c r="AC13" s="2">
        <f>'[1]BS SA'!AB7</f>
        <v>834438.79999999958</v>
      </c>
    </row>
    <row r="14" spans="1:37" x14ac:dyDescent="0.25">
      <c r="A14" s="102"/>
      <c r="B14" s="77"/>
      <c r="C14" s="12">
        <f>'[1]BS SA'!B8</f>
        <v>2015</v>
      </c>
      <c r="D14" s="12">
        <f>'[1]BS SA'!C8</f>
        <v>2599.4499999999998</v>
      </c>
      <c r="E14" s="13">
        <f>'[1]BS SA'!D8</f>
        <v>566.25</v>
      </c>
      <c r="F14" s="13">
        <f t="shared" si="1"/>
        <v>1471938.5625</v>
      </c>
      <c r="H14" s="12">
        <f t="shared" si="2"/>
        <v>2015</v>
      </c>
      <c r="I14" s="14">
        <f t="shared" si="0"/>
        <v>0</v>
      </c>
      <c r="J14" s="15"/>
      <c r="L14" s="14">
        <f t="shared" si="3"/>
        <v>-1471938.5625</v>
      </c>
      <c r="M14" s="76"/>
      <c r="O14" s="2">
        <f>'[1]BS SA'!G8</f>
        <v>0</v>
      </c>
      <c r="Q14" s="2">
        <f>'[1]BS SA'!M8</f>
        <v>0</v>
      </c>
      <c r="S14" s="2">
        <f>'[1]BS SA'!P8</f>
        <v>0</v>
      </c>
      <c r="U14" s="2">
        <f>'[1]BS SA'!S8</f>
        <v>0</v>
      </c>
      <c r="W14" s="2">
        <f>'[1]BS SA'!J8</f>
        <v>0</v>
      </c>
      <c r="Y14" s="2">
        <f>'[1]BS SA'!V8</f>
        <v>0</v>
      </c>
      <c r="AA14" s="2">
        <f>'[1]BS SA'!Y8</f>
        <v>0</v>
      </c>
      <c r="AC14" s="2">
        <f>'[1]BS SA'!AB8</f>
        <v>0</v>
      </c>
    </row>
    <row r="15" spans="1:37" x14ac:dyDescent="0.25">
      <c r="A15" s="102"/>
      <c r="B15" s="77"/>
      <c r="C15" s="12">
        <f>'[1]BS SA'!B9</f>
        <v>2016</v>
      </c>
      <c r="D15" s="12">
        <f>'[1]BS SA'!C9</f>
        <v>176.6</v>
      </c>
      <c r="E15" s="13">
        <f>'[1]BS SA'!D9</f>
        <v>566.25</v>
      </c>
      <c r="F15" s="13">
        <f t="shared" si="1"/>
        <v>99999.75</v>
      </c>
      <c r="H15" s="12">
        <f t="shared" si="2"/>
        <v>2016</v>
      </c>
      <c r="I15" s="14">
        <f t="shared" si="0"/>
        <v>0</v>
      </c>
      <c r="J15" s="15"/>
      <c r="L15" s="14">
        <f t="shared" si="3"/>
        <v>-99999.75</v>
      </c>
      <c r="M15" s="76"/>
      <c r="O15" s="2">
        <f>'[1]BS SA'!G9</f>
        <v>0</v>
      </c>
      <c r="Q15" s="2">
        <f>'[1]BS SA'!M9</f>
        <v>0</v>
      </c>
      <c r="S15" s="2">
        <f>'[1]BS SA'!P9</f>
        <v>0</v>
      </c>
      <c r="U15" s="2">
        <f>'[1]BS SA'!S9</f>
        <v>0</v>
      </c>
      <c r="W15" s="2">
        <f>'[1]BS SA'!J9</f>
        <v>0</v>
      </c>
      <c r="Y15" s="2">
        <f>'[1]BS SA'!V9</f>
        <v>0</v>
      </c>
      <c r="AA15" s="2">
        <f>'[1]BS SA'!Y9</f>
        <v>0</v>
      </c>
      <c r="AC15" s="2">
        <f>'[1]BS SA'!AB9</f>
        <v>0</v>
      </c>
    </row>
    <row r="16" spans="1:37" ht="15" customHeight="1" x14ac:dyDescent="0.25">
      <c r="A16" s="102"/>
      <c r="B16" s="77"/>
      <c r="C16" s="12">
        <f>'[1]BS SA'!B10</f>
        <v>2017</v>
      </c>
      <c r="D16" s="12">
        <f>'[1]BS SA'!C10</f>
        <v>138.83000000000001</v>
      </c>
      <c r="E16" s="13">
        <f>'[1]BS SA'!D10</f>
        <v>566.25</v>
      </c>
      <c r="F16" s="13">
        <f t="shared" si="1"/>
        <v>78612.487500000003</v>
      </c>
      <c r="H16" s="12">
        <f t="shared" si="2"/>
        <v>2017</v>
      </c>
      <c r="I16" s="14">
        <f t="shared" si="0"/>
        <v>0</v>
      </c>
      <c r="J16" s="15"/>
      <c r="L16" s="14">
        <f t="shared" si="3"/>
        <v>-78612.487500000003</v>
      </c>
      <c r="M16" s="76"/>
      <c r="O16" s="2">
        <f>'[1]BS SA'!G10</f>
        <v>0</v>
      </c>
      <c r="Q16" s="2">
        <f>'[1]BS SA'!M10</f>
        <v>0</v>
      </c>
      <c r="S16" s="2">
        <f>'[1]BS SA'!P10</f>
        <v>0</v>
      </c>
      <c r="U16" s="2">
        <f>'[1]BS SA'!S10</f>
        <v>0</v>
      </c>
      <c r="W16" s="2">
        <f>'[1]BS SA'!J10</f>
        <v>0</v>
      </c>
      <c r="Y16" s="2">
        <f>'[1]BS SA'!V10</f>
        <v>0</v>
      </c>
      <c r="AA16" s="2">
        <f>'[1]BS SA'!Y10</f>
        <v>0</v>
      </c>
      <c r="AC16" s="2">
        <f>'[1]BS SA'!AB10</f>
        <v>0</v>
      </c>
    </row>
    <row r="17" spans="1:37" ht="15" customHeight="1" x14ac:dyDescent="0.25">
      <c r="A17" s="102"/>
      <c r="B17" s="77"/>
      <c r="C17" s="12">
        <f>'[1]BS SA'!B11</f>
        <v>2017</v>
      </c>
      <c r="D17" s="12">
        <f>'[1]BS SA'!C11</f>
        <v>25</v>
      </c>
      <c r="E17" s="13">
        <f>'[1]BS SA'!D11</f>
        <v>568</v>
      </c>
      <c r="F17" s="13">
        <f t="shared" si="1"/>
        <v>14200</v>
      </c>
      <c r="H17" s="12">
        <f t="shared" si="2"/>
        <v>2017</v>
      </c>
      <c r="I17" s="14">
        <f t="shared" si="0"/>
        <v>0</v>
      </c>
      <c r="J17" s="15"/>
      <c r="L17" s="14">
        <f t="shared" si="3"/>
        <v>-14200</v>
      </c>
      <c r="M17" s="76"/>
      <c r="O17" s="2">
        <f>'[1]BS SA'!G11</f>
        <v>0</v>
      </c>
      <c r="Q17" s="2">
        <f>'[1]BS SA'!M11</f>
        <v>0</v>
      </c>
      <c r="S17" s="2">
        <f>'[1]BS SA'!P11</f>
        <v>0</v>
      </c>
      <c r="U17" s="2">
        <f>'[1]BS SA'!S11</f>
        <v>0</v>
      </c>
      <c r="W17" s="2">
        <f>'[1]BS SA'!J11</f>
        <v>0</v>
      </c>
      <c r="Y17" s="2">
        <f>'[1]BS SA'!V11</f>
        <v>0</v>
      </c>
      <c r="AA17" s="2">
        <f>'[1]BS SA'!Y11</f>
        <v>0</v>
      </c>
      <c r="AC17" s="2">
        <f>'[1]BS SA'!AB11</f>
        <v>0</v>
      </c>
    </row>
    <row r="18" spans="1:37" x14ac:dyDescent="0.25">
      <c r="A18" s="102"/>
      <c r="B18" s="77"/>
      <c r="C18" s="12">
        <f>'[1]BS SA'!B12</f>
        <v>2018</v>
      </c>
      <c r="D18" s="12">
        <f>'[1]BS SA'!C12</f>
        <v>0</v>
      </c>
      <c r="E18" s="13">
        <f>'[1]BS SA'!D12</f>
        <v>710</v>
      </c>
      <c r="F18" s="13">
        <f t="shared" si="1"/>
        <v>0</v>
      </c>
      <c r="H18" s="12">
        <f t="shared" si="2"/>
        <v>2018</v>
      </c>
      <c r="I18" s="14">
        <f t="shared" si="0"/>
        <v>0</v>
      </c>
      <c r="J18" s="15"/>
      <c r="L18" s="14">
        <f t="shared" si="3"/>
        <v>0</v>
      </c>
      <c r="M18" s="76"/>
      <c r="O18" s="2">
        <f>'[1]BS SA'!G12</f>
        <v>0</v>
      </c>
      <c r="Q18" s="2">
        <f>'[1]BS SA'!M12</f>
        <v>0</v>
      </c>
      <c r="S18" s="2">
        <f>'[1]BS SA'!P12</f>
        <v>0</v>
      </c>
      <c r="U18" s="2">
        <f>'[1]BS SA'!S12</f>
        <v>0</v>
      </c>
      <c r="W18" s="2">
        <f>'[1]BS SA'!J12</f>
        <v>0</v>
      </c>
      <c r="Y18" s="2">
        <f>'[1]BS SA'!V12</f>
        <v>0</v>
      </c>
      <c r="AA18" s="2">
        <f>'[1]BS SA'!Y12</f>
        <v>0</v>
      </c>
      <c r="AC18" s="2">
        <f>'[1]BS SA'!AB12</f>
        <v>0</v>
      </c>
    </row>
    <row r="19" spans="1:37" s="16" customFormat="1" ht="15.75" thickBot="1" x14ac:dyDescent="0.3">
      <c r="A19" s="102"/>
      <c r="B19" s="78"/>
      <c r="C19" s="44">
        <f>'[1]BS SA'!B13</f>
        <v>2018</v>
      </c>
      <c r="D19" s="44">
        <f>'[1]BS SA'!C13</f>
        <v>421</v>
      </c>
      <c r="E19" s="45">
        <f>'[1]BS SA'!D13</f>
        <v>760</v>
      </c>
      <c r="F19" s="45">
        <f t="shared" si="1"/>
        <v>319960</v>
      </c>
      <c r="G19" s="46"/>
      <c r="H19" s="44">
        <f t="shared" si="2"/>
        <v>2018</v>
      </c>
      <c r="I19" s="55">
        <f t="shared" si="0"/>
        <v>0</v>
      </c>
      <c r="J19" s="56"/>
      <c r="K19" s="46"/>
      <c r="L19" s="55">
        <f t="shared" si="3"/>
        <v>-319960</v>
      </c>
      <c r="M19" s="57">
        <f>SUM(L10:L19)</f>
        <v>-2988773.6</v>
      </c>
      <c r="N19" s="46"/>
      <c r="O19" s="49">
        <f>'[1]BS SA'!G13</f>
        <v>0</v>
      </c>
      <c r="P19" s="46"/>
      <c r="Q19" s="49">
        <f>'[1]BS SA'!M13</f>
        <v>0</v>
      </c>
      <c r="R19" s="46"/>
      <c r="S19" s="49">
        <f>'[1]BS SA'!P13</f>
        <v>0</v>
      </c>
      <c r="T19" s="46"/>
      <c r="U19" s="49">
        <f>'[1]BS SA'!S13</f>
        <v>0</v>
      </c>
      <c r="V19" s="46"/>
      <c r="W19" s="49">
        <f>'[1]BS SA'!J13</f>
        <v>0</v>
      </c>
      <c r="X19" s="46"/>
      <c r="Y19" s="49">
        <f>'[1]BS SA'!V13</f>
        <v>0</v>
      </c>
      <c r="Z19" s="46"/>
      <c r="AA19" s="49">
        <f>'[1]BS SA'!Y13</f>
        <v>0</v>
      </c>
      <c r="AB19" s="46"/>
      <c r="AC19" s="49">
        <f>'[1]BS SA'!AB13</f>
        <v>0</v>
      </c>
      <c r="AD19" s="46"/>
      <c r="AE19" s="49"/>
      <c r="AG19" s="18"/>
      <c r="AI19" s="18"/>
      <c r="AK19" s="18"/>
    </row>
    <row r="20" spans="1:37" x14ac:dyDescent="0.25">
      <c r="A20" s="102"/>
      <c r="C20" s="19">
        <f>'[1]BS SA'!B14</f>
        <v>2019</v>
      </c>
      <c r="D20" s="19">
        <f>'[1]BS SA'!C14</f>
        <v>0</v>
      </c>
      <c r="E20" s="20">
        <f>'[1]BS SA'!D14</f>
        <v>760</v>
      </c>
      <c r="F20" s="20">
        <f t="shared" si="1"/>
        <v>0</v>
      </c>
      <c r="H20" s="19">
        <f t="shared" si="2"/>
        <v>2019</v>
      </c>
      <c r="I20" s="21">
        <f t="shared" si="0"/>
        <v>0</v>
      </c>
      <c r="J20" s="15"/>
      <c r="L20" s="21">
        <f t="shared" si="3"/>
        <v>0</v>
      </c>
      <c r="M20" s="22"/>
      <c r="O20" s="2">
        <f>'[1]BS SA'!G14</f>
        <v>0</v>
      </c>
      <c r="Q20" s="2">
        <f>'[1]BS SA'!M14</f>
        <v>0</v>
      </c>
      <c r="S20" s="2">
        <f>'[1]BS SA'!P14</f>
        <v>0</v>
      </c>
      <c r="U20" s="2">
        <f>'[1]BS SA'!S14</f>
        <v>0</v>
      </c>
      <c r="W20" s="2">
        <f>'[1]BS SA'!J14</f>
        <v>0</v>
      </c>
      <c r="Y20" s="2">
        <f>'[1]BS SA'!V14</f>
        <v>0</v>
      </c>
      <c r="AA20" s="2">
        <f>'[1]BS SA'!Y14</f>
        <v>0</v>
      </c>
      <c r="AC20" s="2">
        <f>'[1]BS SA'!AB14</f>
        <v>0</v>
      </c>
    </row>
    <row r="21" spans="1:37" x14ac:dyDescent="0.25">
      <c r="A21" s="102"/>
      <c r="C21" s="12">
        <f>'[1]BS SA'!B15</f>
        <v>2020</v>
      </c>
      <c r="D21" s="12">
        <f>'[1]BS SA'!C15</f>
        <v>0</v>
      </c>
      <c r="E21" s="13">
        <f>'[1]BS SA'!D15</f>
        <v>760</v>
      </c>
      <c r="F21" s="13">
        <f t="shared" si="1"/>
        <v>0</v>
      </c>
      <c r="H21" s="12">
        <f t="shared" si="2"/>
        <v>2020</v>
      </c>
      <c r="I21" s="14">
        <f t="shared" si="0"/>
        <v>0</v>
      </c>
      <c r="J21" s="15"/>
      <c r="L21" s="14">
        <f t="shared" si="3"/>
        <v>0</v>
      </c>
      <c r="M21" s="22"/>
      <c r="O21" s="2">
        <f>'[1]BS SA'!G15</f>
        <v>0</v>
      </c>
      <c r="Q21" s="2">
        <f>'[1]BS SA'!M15</f>
        <v>0</v>
      </c>
      <c r="S21" s="2">
        <f>'[1]BS SA'!P15</f>
        <v>0</v>
      </c>
      <c r="U21" s="2">
        <f>'[1]BS SA'!S15</f>
        <v>0</v>
      </c>
      <c r="W21" s="2">
        <f>'[1]BS SA'!J15</f>
        <v>0</v>
      </c>
      <c r="Y21" s="2">
        <f>'[1]BS SA'!V15</f>
        <v>0</v>
      </c>
      <c r="AA21" s="2">
        <f>'[1]BS SA'!Y15</f>
        <v>0</v>
      </c>
      <c r="AC21" s="2">
        <f>'[1]BS SA'!AB15</f>
        <v>0</v>
      </c>
    </row>
    <row r="22" spans="1:37" x14ac:dyDescent="0.25">
      <c r="A22" s="102"/>
      <c r="C22" s="12">
        <f>'[1]BS SA'!B16</f>
        <v>2020</v>
      </c>
      <c r="D22" s="12">
        <f>'[1]BS SA'!C16</f>
        <v>0</v>
      </c>
      <c r="E22" s="13">
        <f>'[1]BS SA'!D16</f>
        <v>656</v>
      </c>
      <c r="F22" s="13">
        <f t="shared" si="1"/>
        <v>0</v>
      </c>
      <c r="H22" s="12">
        <f t="shared" si="2"/>
        <v>2020</v>
      </c>
      <c r="I22" s="14">
        <f t="shared" si="0"/>
        <v>0</v>
      </c>
      <c r="J22" s="75" t="s">
        <v>13</v>
      </c>
      <c r="L22" s="14">
        <f t="shared" si="3"/>
        <v>0</v>
      </c>
      <c r="M22" s="22"/>
      <c r="O22" s="2">
        <f>'[1]BS SA'!G16</f>
        <v>0</v>
      </c>
      <c r="Q22" s="2">
        <f>'[1]BS SA'!M16</f>
        <v>0</v>
      </c>
      <c r="S22" s="2">
        <f>'[1]BS SA'!P16</f>
        <v>0</v>
      </c>
      <c r="U22" s="2">
        <f>'[1]BS SA'!S16</f>
        <v>0</v>
      </c>
      <c r="W22" s="2">
        <f>'[1]BS SA'!J16</f>
        <v>0</v>
      </c>
      <c r="Y22" s="2">
        <f>'[1]BS SA'!V16</f>
        <v>0</v>
      </c>
      <c r="AA22" s="2">
        <f>'[1]BS SA'!Y16</f>
        <v>0</v>
      </c>
      <c r="AC22" s="2">
        <f>'[1]BS SA'!AB16</f>
        <v>0</v>
      </c>
    </row>
    <row r="23" spans="1:37" x14ac:dyDescent="0.25">
      <c r="A23" s="102"/>
      <c r="C23" s="12">
        <f>'[1]BS SA'!B17</f>
        <v>2021</v>
      </c>
      <c r="D23" s="12">
        <f>'[1]BS SA'!C17</f>
        <v>0</v>
      </c>
      <c r="E23" s="13">
        <f>'[1]BS SA'!D17</f>
        <v>656</v>
      </c>
      <c r="F23" s="13">
        <f t="shared" si="1"/>
        <v>0</v>
      </c>
      <c r="H23" s="12">
        <f t="shared" si="2"/>
        <v>2021</v>
      </c>
      <c r="I23" s="14">
        <f t="shared" si="0"/>
        <v>0</v>
      </c>
      <c r="J23" s="75"/>
      <c r="L23" s="14">
        <f t="shared" si="3"/>
        <v>0</v>
      </c>
      <c r="M23" s="22"/>
      <c r="O23" s="2">
        <f>'[1]BS SA'!G17</f>
        <v>0</v>
      </c>
      <c r="Q23" s="2">
        <f>'[1]BS SA'!M17</f>
        <v>0</v>
      </c>
      <c r="S23" s="2">
        <f>'[1]BS SA'!P17</f>
        <v>0</v>
      </c>
      <c r="U23" s="2">
        <f>'[1]BS SA'!S17</f>
        <v>0</v>
      </c>
      <c r="W23" s="2">
        <f>'[1]BS SA'!J17</f>
        <v>0</v>
      </c>
      <c r="Y23" s="2">
        <f>'[1]BS SA'!V17</f>
        <v>0</v>
      </c>
      <c r="AA23" s="2">
        <f>'[1]BS SA'!Y17</f>
        <v>0</v>
      </c>
      <c r="AC23" s="2">
        <f>'[1]BS SA'!AB17</f>
        <v>0</v>
      </c>
    </row>
    <row r="24" spans="1:37" x14ac:dyDescent="0.25">
      <c r="A24" s="102"/>
      <c r="C24" s="12" t="str">
        <f>'[1]BS SA'!B18</f>
        <v>Future</v>
      </c>
      <c r="D24" s="12">
        <f>'[1]BS SA'!C18</f>
        <v>0</v>
      </c>
      <c r="E24" s="13">
        <f>'[1]BS SA'!D18</f>
        <v>656</v>
      </c>
      <c r="F24" s="13">
        <f t="shared" si="1"/>
        <v>0</v>
      </c>
      <c r="H24" s="12" t="str">
        <f t="shared" si="2"/>
        <v>Future</v>
      </c>
      <c r="I24" s="14">
        <f t="shared" si="0"/>
        <v>0</v>
      </c>
      <c r="J24" s="75"/>
      <c r="L24" s="14">
        <f t="shared" si="3"/>
        <v>0</v>
      </c>
      <c r="M24" s="22"/>
      <c r="O24" s="2">
        <f>'[1]BS SA'!G18</f>
        <v>0</v>
      </c>
      <c r="Q24" s="2">
        <f>'[1]BS SA'!M18</f>
        <v>0</v>
      </c>
      <c r="S24" s="2">
        <f>'[1]BS SA'!P18</f>
        <v>0</v>
      </c>
      <c r="U24" s="2">
        <f>'[1]BS SA'!S18</f>
        <v>0</v>
      </c>
      <c r="W24" s="2">
        <f>'[1]BS SA'!J18</f>
        <v>0</v>
      </c>
      <c r="Y24" s="2">
        <f>'[1]BS SA'!V18</f>
        <v>0</v>
      </c>
      <c r="AA24" s="2">
        <f>'[1]BS SA'!Y18</f>
        <v>0</v>
      </c>
      <c r="AC24" s="2">
        <f>'[1]BS SA'!AB18</f>
        <v>0</v>
      </c>
    </row>
    <row r="25" spans="1:37" s="1" customFormat="1" x14ac:dyDescent="0.25">
      <c r="A25" s="103"/>
      <c r="B25" s="33"/>
      <c r="C25" s="34" t="str">
        <f>'[1]BS SA'!B19</f>
        <v>Total</v>
      </c>
      <c r="D25" s="34">
        <f>'[1]BS SA'!C19</f>
        <v>38083.339999999997</v>
      </c>
      <c r="E25" s="35">
        <f>'[1]BS SA'!D19</f>
        <v>0</v>
      </c>
      <c r="F25" s="35">
        <f>SUM(F10:F24)</f>
        <v>18596452.5</v>
      </c>
      <c r="G25" s="33"/>
      <c r="H25" s="34" t="str">
        <f t="shared" si="2"/>
        <v>Total</v>
      </c>
      <c r="I25" s="50">
        <f t="shared" si="0"/>
        <v>15607678.9</v>
      </c>
      <c r="J25" s="51">
        <f>I25-AC25</f>
        <v>13185518.9</v>
      </c>
      <c r="K25" s="52"/>
      <c r="L25" s="50">
        <f t="shared" si="3"/>
        <v>-2988773.5999999996</v>
      </c>
      <c r="M25" s="53"/>
      <c r="N25" s="33"/>
      <c r="O25" s="36">
        <f>'[1]BS SA'!G19</f>
        <v>3866593.2749999999</v>
      </c>
      <c r="P25" s="33"/>
      <c r="Q25" s="36">
        <f>'[1]BS SA'!M19</f>
        <v>1359232.5</v>
      </c>
      <c r="R25" s="33"/>
      <c r="S25" s="36">
        <f>'[1]BS SA'!P19</f>
        <v>1786995</v>
      </c>
      <c r="T25" s="33"/>
      <c r="U25" s="36">
        <f>'[1]BS SA'!S19</f>
        <v>841800</v>
      </c>
      <c r="V25" s="33"/>
      <c r="W25" s="36">
        <f>'[1]BS SA'!J19</f>
        <v>1809412.5</v>
      </c>
      <c r="X25" s="33"/>
      <c r="Y25" s="36">
        <f>'[1]BS SA'!V19</f>
        <v>3385765.625</v>
      </c>
      <c r="Z25" s="33"/>
      <c r="AA25" s="36">
        <f>'[1]BS SA'!Y19</f>
        <v>135720</v>
      </c>
      <c r="AB25" s="33"/>
      <c r="AC25" s="36">
        <f>'[1]BS SA'!AB19</f>
        <v>2422160</v>
      </c>
      <c r="AD25" s="33"/>
      <c r="AE25" s="36"/>
      <c r="AG25" s="5"/>
      <c r="AI25" s="5"/>
      <c r="AK25" s="5"/>
    </row>
    <row r="26" spans="1:37" x14ac:dyDescent="0.25">
      <c r="I26" s="23"/>
      <c r="J26" s="24"/>
      <c r="L26" s="23"/>
      <c r="M26" s="23"/>
    </row>
    <row r="27" spans="1:37" s="1" customFormat="1" ht="15" customHeight="1" x14ac:dyDescent="0.25">
      <c r="A27" s="82" t="s">
        <v>16</v>
      </c>
      <c r="C27" s="1" t="str">
        <f>'[1]UC SA'!B2</f>
        <v>Credit History</v>
      </c>
      <c r="E27" s="5"/>
      <c r="F27" s="5"/>
      <c r="H27" s="7" t="s">
        <v>7</v>
      </c>
      <c r="I27" s="7"/>
      <c r="J27" s="25"/>
      <c r="K27"/>
      <c r="L27" s="7" t="s">
        <v>8</v>
      </c>
      <c r="M27" s="76" t="s">
        <v>9</v>
      </c>
      <c r="O27" s="26" t="str">
        <f>'[1]UC SA'!F2</f>
        <v>Sinking Valley</v>
      </c>
      <c r="Q27" s="27" t="str">
        <f>'[1]UC SA'!I2</f>
        <v>Burnett Branch</v>
      </c>
      <c r="U27" s="5"/>
      <c r="W27" s="5"/>
      <c r="Y27" s="5"/>
      <c r="AA27" s="5"/>
      <c r="AC27" s="5"/>
      <c r="AE27" s="5"/>
      <c r="AG27" s="5"/>
      <c r="AI27" s="5"/>
      <c r="AK27" s="5"/>
    </row>
    <row r="28" spans="1:37" s="1" customFormat="1" ht="15" customHeight="1" x14ac:dyDescent="0.25">
      <c r="A28" s="83"/>
      <c r="C28" s="7" t="str">
        <f>'[1]UC SA'!B3</f>
        <v>Year</v>
      </c>
      <c r="D28" s="7" t="str">
        <f>'[1]UC SA'!C3</f>
        <v>Credits Sold</v>
      </c>
      <c r="E28" s="4" t="str">
        <f>'[1]UC SA'!D3</f>
        <v>Cost per Credit</v>
      </c>
      <c r="F28" s="4" t="s">
        <v>10</v>
      </c>
      <c r="H28" s="7" t="s">
        <v>11</v>
      </c>
      <c r="I28" s="7" t="s">
        <v>10</v>
      </c>
      <c r="J28" s="25"/>
      <c r="K28"/>
      <c r="L28" s="7" t="s">
        <v>10</v>
      </c>
      <c r="M28" s="76"/>
      <c r="O28" s="5" t="str">
        <f>'[1]UC SA'!G3</f>
        <v>Value</v>
      </c>
      <c r="Q28" s="5" t="str">
        <f>'[1]UC SA'!J3</f>
        <v>Value</v>
      </c>
      <c r="U28" s="5"/>
      <c r="W28" s="5"/>
      <c r="Y28" s="5"/>
      <c r="AA28" s="5"/>
      <c r="AC28" s="5"/>
      <c r="AE28" s="5"/>
      <c r="AG28" s="5"/>
      <c r="AI28" s="5"/>
      <c r="AK28" s="5"/>
    </row>
    <row r="29" spans="1:37" x14ac:dyDescent="0.25">
      <c r="A29" s="83"/>
      <c r="B29" s="77" t="s">
        <v>12</v>
      </c>
      <c r="C29" s="12" t="str">
        <f>'[1]UC SA'!B4</f>
        <v>Transition</v>
      </c>
      <c r="D29" s="12">
        <f>'[1]UC SA'!C4</f>
        <v>3954</v>
      </c>
      <c r="E29" s="13">
        <f>'[1]UC SA'!D4</f>
        <v>457.5</v>
      </c>
      <c r="F29" s="13">
        <f t="shared" si="1"/>
        <v>1808955</v>
      </c>
      <c r="H29" s="12" t="str">
        <f t="shared" si="2"/>
        <v>Transition</v>
      </c>
      <c r="I29" s="14">
        <f t="shared" ref="I29:I45" si="4">SUM(O29:BE29)</f>
        <v>1808955</v>
      </c>
      <c r="J29" s="15"/>
      <c r="L29" s="14">
        <f t="shared" si="3"/>
        <v>0</v>
      </c>
      <c r="M29" s="76"/>
      <c r="O29" s="2">
        <f>'[1]UC SA'!G4</f>
        <v>1602439.5</v>
      </c>
      <c r="Q29" s="2">
        <f>'[1]UC SA'!J4</f>
        <v>206515.50000000003</v>
      </c>
    </row>
    <row r="30" spans="1:37" x14ac:dyDescent="0.25">
      <c r="A30" s="83"/>
      <c r="B30" s="77"/>
      <c r="C30" s="12">
        <f>'[1]UC SA'!B5</f>
        <v>2012</v>
      </c>
      <c r="D30" s="12">
        <f>'[1]UC SA'!C5</f>
        <v>3182.19</v>
      </c>
      <c r="E30" s="13">
        <f>'[1]UC SA'!D5</f>
        <v>488</v>
      </c>
      <c r="F30" s="13">
        <f t="shared" si="1"/>
        <v>1552908.72</v>
      </c>
      <c r="H30" s="12">
        <f t="shared" si="2"/>
        <v>2012</v>
      </c>
      <c r="I30" s="14">
        <f t="shared" si="4"/>
        <v>1552908.72</v>
      </c>
      <c r="J30" s="15"/>
      <c r="L30" s="14">
        <f t="shared" si="3"/>
        <v>0</v>
      </c>
      <c r="M30" s="76"/>
      <c r="O30" s="2">
        <f>'[1]UC SA'!G5</f>
        <v>0</v>
      </c>
      <c r="Q30" s="2">
        <f>'[1]UC SA'!J5</f>
        <v>1552908.72</v>
      </c>
    </row>
    <row r="31" spans="1:37" x14ac:dyDescent="0.25">
      <c r="A31" s="83"/>
      <c r="B31" s="77"/>
      <c r="C31" s="12">
        <f>'[1]UC SA'!B6</f>
        <v>2013</v>
      </c>
      <c r="D31" s="12">
        <f>'[1]UC SA'!C6</f>
        <v>49.5</v>
      </c>
      <c r="E31" s="13">
        <f>'[1]UC SA'!D6</f>
        <v>488</v>
      </c>
      <c r="F31" s="13">
        <f t="shared" si="1"/>
        <v>24156</v>
      </c>
      <c r="H31" s="12">
        <f t="shared" si="2"/>
        <v>2013</v>
      </c>
      <c r="I31" s="14">
        <f t="shared" si="4"/>
        <v>24156</v>
      </c>
      <c r="J31" s="15"/>
      <c r="L31" s="14">
        <f t="shared" si="3"/>
        <v>0</v>
      </c>
      <c r="M31" s="76"/>
      <c r="O31" s="2">
        <f>'[1]UC SA'!G6</f>
        <v>0</v>
      </c>
      <c r="Q31" s="2">
        <f>'[1]UC SA'!J6</f>
        <v>24156</v>
      </c>
    </row>
    <row r="32" spans="1:37" x14ac:dyDescent="0.25">
      <c r="A32" s="83"/>
      <c r="B32" s="77"/>
      <c r="C32" s="12">
        <f>'[1]UC SA'!B7</f>
        <v>2014</v>
      </c>
      <c r="D32" s="12">
        <f>'[1]UC SA'!C7</f>
        <v>52.25</v>
      </c>
      <c r="E32" s="13">
        <f>'[1]UC SA'!D7</f>
        <v>488</v>
      </c>
      <c r="F32" s="13">
        <f t="shared" si="1"/>
        <v>25498</v>
      </c>
      <c r="H32" s="12">
        <f t="shared" si="2"/>
        <v>2014</v>
      </c>
      <c r="I32" s="14">
        <f t="shared" si="4"/>
        <v>25498</v>
      </c>
      <c r="J32" s="15"/>
      <c r="L32" s="14">
        <f t="shared" si="3"/>
        <v>0</v>
      </c>
      <c r="M32" s="76"/>
      <c r="O32" s="2">
        <f>'[1]UC SA'!G7</f>
        <v>0</v>
      </c>
      <c r="Q32" s="2">
        <f>'[1]UC SA'!J7</f>
        <v>25498</v>
      </c>
    </row>
    <row r="33" spans="1:37" x14ac:dyDescent="0.25">
      <c r="A33" s="83"/>
      <c r="B33" s="77"/>
      <c r="C33" s="12">
        <f>'[1]UC SA'!B8</f>
        <v>2015</v>
      </c>
      <c r="D33" s="12">
        <f>'[1]UC SA'!C8</f>
        <v>298</v>
      </c>
      <c r="E33" s="13">
        <f>'[1]UC SA'!D8</f>
        <v>488</v>
      </c>
      <c r="F33" s="13">
        <f t="shared" si="1"/>
        <v>145424</v>
      </c>
      <c r="H33" s="12">
        <f t="shared" si="2"/>
        <v>2015</v>
      </c>
      <c r="I33" s="14">
        <f t="shared" si="4"/>
        <v>145424</v>
      </c>
      <c r="J33" s="15"/>
      <c r="L33" s="14">
        <f t="shared" si="3"/>
        <v>0</v>
      </c>
      <c r="M33" s="76"/>
      <c r="O33" s="2">
        <f>'[1]UC SA'!G8</f>
        <v>0</v>
      </c>
      <c r="Q33" s="2">
        <f>'[1]UC SA'!J8</f>
        <v>145424</v>
      </c>
    </row>
    <row r="34" spans="1:37" x14ac:dyDescent="0.25">
      <c r="A34" s="83"/>
      <c r="B34" s="77"/>
      <c r="C34" s="12">
        <f>'[1]UC SA'!B9</f>
        <v>2015</v>
      </c>
      <c r="D34" s="12">
        <f>'[1]UC SA'!C9</f>
        <v>4764.99</v>
      </c>
      <c r="E34" s="13">
        <f>'[1]UC SA'!D9</f>
        <v>566.25</v>
      </c>
      <c r="F34" s="13">
        <f t="shared" si="1"/>
        <v>2698175.5874999999</v>
      </c>
      <c r="H34" s="12">
        <f t="shared" si="2"/>
        <v>2015</v>
      </c>
      <c r="I34" s="14">
        <f t="shared" si="4"/>
        <v>2698175.5874999999</v>
      </c>
      <c r="J34" s="15"/>
      <c r="L34" s="14">
        <f t="shared" si="3"/>
        <v>0</v>
      </c>
      <c r="M34" s="76"/>
      <c r="O34" s="2">
        <f>'[1]UC SA'!G9</f>
        <v>0</v>
      </c>
      <c r="Q34" s="2">
        <f>'[1]UC SA'!J9</f>
        <v>2698175.5874999999</v>
      </c>
    </row>
    <row r="35" spans="1:37" x14ac:dyDescent="0.25">
      <c r="A35" s="83"/>
      <c r="B35" s="77"/>
      <c r="C35" s="12">
        <f>'[1]UC SA'!B10</f>
        <v>2016</v>
      </c>
      <c r="D35" s="12">
        <f>'[1]UC SA'!C10</f>
        <v>22.03</v>
      </c>
      <c r="E35" s="13">
        <f>'[1]UC SA'!D10</f>
        <v>566.25</v>
      </c>
      <c r="F35" s="13">
        <f t="shared" si="1"/>
        <v>12474.487500000001</v>
      </c>
      <c r="H35" s="12">
        <f t="shared" si="2"/>
        <v>2016</v>
      </c>
      <c r="I35" s="14">
        <f t="shared" si="4"/>
        <v>12474.487500000001</v>
      </c>
      <c r="J35" s="15"/>
      <c r="L35" s="14">
        <f t="shared" si="3"/>
        <v>0</v>
      </c>
      <c r="M35" s="76"/>
      <c r="O35" s="2">
        <f>'[1]UC SA'!G10</f>
        <v>0</v>
      </c>
      <c r="Q35" s="2">
        <f>'[1]UC SA'!J10</f>
        <v>12474.487500000001</v>
      </c>
    </row>
    <row r="36" spans="1:37" ht="15" customHeight="1" x14ac:dyDescent="0.25">
      <c r="A36" s="83"/>
      <c r="B36" s="77"/>
      <c r="C36" s="12">
        <f>'[1]UC SA'!B11</f>
        <v>2017</v>
      </c>
      <c r="D36" s="12">
        <f>'[1]UC SA'!C11</f>
        <v>132.44999999999999</v>
      </c>
      <c r="E36" s="13">
        <f>'[1]UC SA'!D11</f>
        <v>566.25</v>
      </c>
      <c r="F36" s="13">
        <f t="shared" si="1"/>
        <v>74999.8125</v>
      </c>
      <c r="H36" s="12">
        <f t="shared" si="2"/>
        <v>2017</v>
      </c>
      <c r="I36" s="14">
        <f t="shared" si="4"/>
        <v>74999.8125</v>
      </c>
      <c r="J36" s="15"/>
      <c r="L36" s="14">
        <f t="shared" si="3"/>
        <v>0</v>
      </c>
      <c r="M36" s="76"/>
      <c r="O36" s="2">
        <f>'[1]UC SA'!G11</f>
        <v>0</v>
      </c>
      <c r="Q36" s="2">
        <f>'[1]UC SA'!J11</f>
        <v>74999.8125</v>
      </c>
    </row>
    <row r="37" spans="1:37" ht="15" customHeight="1" x14ac:dyDescent="0.25">
      <c r="A37" s="83"/>
      <c r="B37" s="77"/>
      <c r="C37" s="12">
        <f>'[1]UC SA'!B12</f>
        <v>2017</v>
      </c>
      <c r="D37" s="12">
        <f>'[1]UC SA'!C12</f>
        <v>0</v>
      </c>
      <c r="E37" s="13">
        <f>'[1]UC SA'!D12</f>
        <v>568</v>
      </c>
      <c r="F37" s="13">
        <f t="shared" si="1"/>
        <v>0</v>
      </c>
      <c r="H37" s="12">
        <f t="shared" si="2"/>
        <v>2017</v>
      </c>
      <c r="I37" s="14">
        <f t="shared" si="4"/>
        <v>0</v>
      </c>
      <c r="J37" s="15"/>
      <c r="L37" s="14">
        <f t="shared" si="3"/>
        <v>0</v>
      </c>
      <c r="M37" s="76"/>
      <c r="O37" s="2">
        <f>'[1]UC SA'!G12</f>
        <v>0</v>
      </c>
      <c r="Q37" s="2">
        <f>'[1]UC SA'!J12</f>
        <v>0</v>
      </c>
    </row>
    <row r="38" spans="1:37" ht="15" customHeight="1" x14ac:dyDescent="0.25">
      <c r="A38" s="83"/>
      <c r="B38" s="77"/>
      <c r="C38" s="12">
        <f>'[1]UC SA'!B13</f>
        <v>2018</v>
      </c>
      <c r="D38" s="12">
        <f>'[1]UC SA'!C13</f>
        <v>156</v>
      </c>
      <c r="E38" s="13">
        <f>'[1]UC SA'!D13</f>
        <v>568</v>
      </c>
      <c r="F38" s="13">
        <f t="shared" si="1"/>
        <v>88608</v>
      </c>
      <c r="H38" s="12">
        <f t="shared" si="2"/>
        <v>2018</v>
      </c>
      <c r="I38" s="14">
        <f t="shared" si="4"/>
        <v>88608</v>
      </c>
      <c r="J38" s="15"/>
      <c r="L38" s="14">
        <f t="shared" si="3"/>
        <v>0</v>
      </c>
      <c r="M38" s="76"/>
      <c r="O38" s="2">
        <f>'[1]UC SA'!G13</f>
        <v>0</v>
      </c>
      <c r="Q38" s="2">
        <f>'[1]UC SA'!J13</f>
        <v>88608</v>
      </c>
    </row>
    <row r="39" spans="1:37" s="16" customFormat="1" ht="15.75" thickBot="1" x14ac:dyDescent="0.3">
      <c r="A39" s="83"/>
      <c r="B39" s="78"/>
      <c r="C39" s="44">
        <f>'[1]UC SA'!B14</f>
        <v>2018</v>
      </c>
      <c r="D39" s="44">
        <f>'[1]UC SA'!C14</f>
        <v>343.7</v>
      </c>
      <c r="E39" s="45">
        <f>'[1]UC SA'!D14</f>
        <v>604</v>
      </c>
      <c r="F39" s="45">
        <f t="shared" si="1"/>
        <v>207594.8</v>
      </c>
      <c r="G39" s="46"/>
      <c r="H39" s="44">
        <f t="shared" si="2"/>
        <v>2018</v>
      </c>
      <c r="I39" s="55">
        <f t="shared" si="4"/>
        <v>207594.8</v>
      </c>
      <c r="J39" s="56"/>
      <c r="K39" s="46"/>
      <c r="L39" s="55">
        <f t="shared" si="3"/>
        <v>0</v>
      </c>
      <c r="M39" s="57">
        <f>SUM(L29:L39)</f>
        <v>0</v>
      </c>
      <c r="N39" s="46"/>
      <c r="O39" s="49">
        <f>'[1]UC SA'!G14</f>
        <v>0</v>
      </c>
      <c r="P39" s="46"/>
      <c r="Q39" s="49">
        <f>'[1]UC SA'!J14</f>
        <v>207594.8</v>
      </c>
      <c r="R39" s="46"/>
      <c r="S39" s="46"/>
      <c r="U39" s="18"/>
      <c r="W39" s="18"/>
      <c r="Y39" s="18"/>
      <c r="AA39" s="18"/>
      <c r="AC39" s="18"/>
      <c r="AE39" s="18"/>
      <c r="AG39" s="18"/>
      <c r="AI39" s="18"/>
      <c r="AK39" s="18"/>
    </row>
    <row r="40" spans="1:37" x14ac:dyDescent="0.25">
      <c r="A40" s="83"/>
      <c r="C40" s="19">
        <f>'[1]UC SA'!B15</f>
        <v>2019</v>
      </c>
      <c r="D40" s="19">
        <f>'[1]UC SA'!C15</f>
        <v>985</v>
      </c>
      <c r="E40" s="20">
        <f>'[1]UC SA'!D15</f>
        <v>604</v>
      </c>
      <c r="F40" s="20">
        <f t="shared" si="1"/>
        <v>594940</v>
      </c>
      <c r="H40" s="19">
        <f t="shared" si="2"/>
        <v>2019</v>
      </c>
      <c r="I40" s="21">
        <f t="shared" si="4"/>
        <v>594940</v>
      </c>
      <c r="J40" s="15"/>
      <c r="L40" s="21">
        <f t="shared" si="3"/>
        <v>0</v>
      </c>
      <c r="M40" s="22"/>
      <c r="O40" s="2">
        <f>'[1]UC SA'!G15</f>
        <v>0</v>
      </c>
      <c r="Q40" s="2">
        <f>'[1]UC SA'!J15</f>
        <v>594940</v>
      </c>
    </row>
    <row r="41" spans="1:37" x14ac:dyDescent="0.25">
      <c r="A41" s="83"/>
      <c r="C41" s="12">
        <f>'[1]UC SA'!B16</f>
        <v>2020</v>
      </c>
      <c r="D41" s="12">
        <f>'[1]UC SA'!C16</f>
        <v>0</v>
      </c>
      <c r="E41" s="13">
        <f>'[1]UC SA'!D16</f>
        <v>604</v>
      </c>
      <c r="F41" s="13">
        <f t="shared" si="1"/>
        <v>0</v>
      </c>
      <c r="H41" s="12">
        <f t="shared" si="2"/>
        <v>2020</v>
      </c>
      <c r="I41" s="14">
        <f t="shared" si="4"/>
        <v>0</v>
      </c>
      <c r="J41" s="15"/>
      <c r="L41" s="14">
        <f t="shared" si="3"/>
        <v>0</v>
      </c>
      <c r="M41" s="22"/>
      <c r="O41" s="2">
        <f>'[1]UC SA'!G16</f>
        <v>0</v>
      </c>
      <c r="Q41" s="2">
        <f>'[1]UC SA'!J16</f>
        <v>0</v>
      </c>
    </row>
    <row r="42" spans="1:37" x14ac:dyDescent="0.25">
      <c r="A42" s="83"/>
      <c r="C42" s="12">
        <f>'[1]UC SA'!B17</f>
        <v>2020</v>
      </c>
      <c r="D42" s="12">
        <f>'[1]UC SA'!C17</f>
        <v>56.2</v>
      </c>
      <c r="E42" s="13">
        <f>'[1]UC SA'!D17</f>
        <v>704</v>
      </c>
      <c r="F42" s="13">
        <f t="shared" si="1"/>
        <v>39564.800000000003</v>
      </c>
      <c r="H42" s="12">
        <f t="shared" si="2"/>
        <v>2020</v>
      </c>
      <c r="I42" s="14">
        <f t="shared" si="4"/>
        <v>39564.800000000003</v>
      </c>
      <c r="J42" s="75" t="s">
        <v>13</v>
      </c>
      <c r="L42" s="14">
        <f t="shared" si="3"/>
        <v>0</v>
      </c>
      <c r="M42" s="22"/>
      <c r="O42" s="2">
        <f>'[1]UC SA'!G17</f>
        <v>0</v>
      </c>
      <c r="Q42" s="2">
        <f>'[1]UC SA'!J17</f>
        <v>39564.800000000003</v>
      </c>
    </row>
    <row r="43" spans="1:37" x14ac:dyDescent="0.25">
      <c r="A43" s="83"/>
      <c r="C43" s="12">
        <f>'[1]UC SA'!B18</f>
        <v>2021</v>
      </c>
      <c r="D43" s="12">
        <f>'[1]UC SA'!C18</f>
        <v>59.4</v>
      </c>
      <c r="E43" s="13">
        <f>'[1]UC SA'!D18</f>
        <v>704</v>
      </c>
      <c r="F43" s="13">
        <f t="shared" si="1"/>
        <v>41817.599999999999</v>
      </c>
      <c r="H43" s="12">
        <f t="shared" si="2"/>
        <v>2021</v>
      </c>
      <c r="I43" s="14">
        <f t="shared" si="4"/>
        <v>41817.599999999999</v>
      </c>
      <c r="J43" s="75"/>
      <c r="L43" s="14">
        <f t="shared" si="3"/>
        <v>0</v>
      </c>
      <c r="M43" s="22"/>
      <c r="O43" s="2">
        <f>'[1]UC SA'!G18</f>
        <v>0</v>
      </c>
      <c r="Q43" s="2">
        <f>'[1]UC SA'!J18</f>
        <v>41817.599999999999</v>
      </c>
    </row>
    <row r="44" spans="1:37" x14ac:dyDescent="0.25">
      <c r="A44" s="83"/>
      <c r="C44" s="12" t="str">
        <f>'[1]UC SA'!B19</f>
        <v>Future</v>
      </c>
      <c r="D44" s="12">
        <f>'[1]UC SA'!C19</f>
        <v>0</v>
      </c>
      <c r="E44" s="13">
        <f>'[1]UC SA'!D19</f>
        <v>704</v>
      </c>
      <c r="F44" s="13">
        <f t="shared" si="1"/>
        <v>0</v>
      </c>
      <c r="H44" s="12" t="str">
        <f t="shared" si="2"/>
        <v>Future</v>
      </c>
      <c r="I44" s="14">
        <f t="shared" si="4"/>
        <v>2138674.5600000005</v>
      </c>
      <c r="J44" s="75"/>
      <c r="L44" s="14">
        <f t="shared" si="3"/>
        <v>2138674.5600000005</v>
      </c>
      <c r="M44" s="22"/>
      <c r="O44" s="2">
        <f>'[1]UC SA'!G19</f>
        <v>0</v>
      </c>
      <c r="Q44" s="2">
        <f>'[1]UC SA'!J19</f>
        <v>2138674.5600000005</v>
      </c>
    </row>
    <row r="45" spans="1:37" s="1" customFormat="1" x14ac:dyDescent="0.25">
      <c r="A45" s="84"/>
      <c r="B45" s="33"/>
      <c r="C45" s="34" t="str">
        <f>'[1]UC SA'!B20</f>
        <v>Total</v>
      </c>
      <c r="D45" s="34">
        <f>'[1]UC SA'!C20</f>
        <v>14055.710000000003</v>
      </c>
      <c r="E45" s="35">
        <f>'[1]UC SA'!D20</f>
        <v>0</v>
      </c>
      <c r="F45" s="35">
        <f>SUM(F29:F44)</f>
        <v>7315116.8074999982</v>
      </c>
      <c r="G45" s="33"/>
      <c r="H45" s="34" t="str">
        <f t="shared" si="2"/>
        <v>Total</v>
      </c>
      <c r="I45" s="50">
        <f t="shared" si="4"/>
        <v>9453791.3674999997</v>
      </c>
      <c r="J45" s="51">
        <f>I45</f>
        <v>9453791.3674999997</v>
      </c>
      <c r="K45" s="52"/>
      <c r="L45" s="50">
        <f t="shared" si="3"/>
        <v>2138674.5600000015</v>
      </c>
      <c r="M45" s="53"/>
      <c r="N45" s="33"/>
      <c r="O45" s="36">
        <f>'[1]UC SA'!G20</f>
        <v>1602439.5</v>
      </c>
      <c r="P45" s="33"/>
      <c r="Q45" s="36">
        <f>'[1]UC SA'!J20</f>
        <v>7851351.8674999997</v>
      </c>
      <c r="R45" s="33"/>
      <c r="S45" s="36"/>
      <c r="U45" s="5"/>
      <c r="W45" s="5"/>
      <c r="Y45" s="5"/>
      <c r="AA45" s="5"/>
      <c r="AC45" s="5"/>
      <c r="AE45" s="5"/>
      <c r="AG45" s="5"/>
      <c r="AI45" s="5"/>
      <c r="AK45" s="5"/>
    </row>
    <row r="46" spans="1:37" x14ac:dyDescent="0.25">
      <c r="I46" s="23"/>
      <c r="J46" s="24"/>
      <c r="L46" s="23"/>
      <c r="M46" s="23"/>
    </row>
    <row r="47" spans="1:37" s="1" customFormat="1" ht="15" customHeight="1" x14ac:dyDescent="0.25">
      <c r="A47" s="104" t="s">
        <v>17</v>
      </c>
      <c r="C47" s="7" t="str">
        <f>'[1]LC SA'!B2</f>
        <v>Credit History</v>
      </c>
      <c r="D47" s="7"/>
      <c r="E47" s="4"/>
      <c r="F47" s="4"/>
      <c r="H47" s="7" t="s">
        <v>7</v>
      </c>
      <c r="I47" s="7"/>
      <c r="J47" s="25"/>
      <c r="K47"/>
      <c r="L47" s="7" t="s">
        <v>8</v>
      </c>
      <c r="M47" s="76" t="s">
        <v>9</v>
      </c>
      <c r="O47" s="28" t="str">
        <f>'[1]LC SA'!I2</f>
        <v>Blue Spring</v>
      </c>
      <c r="Q47" s="27" t="str">
        <f>'[1]LC SA'!L2</f>
        <v>Mud Camp 2 (Walden Woods)</v>
      </c>
      <c r="S47" s="27" t="str">
        <f>'[1]LC SA'!O2</f>
        <v>Crow Creek</v>
      </c>
      <c r="U47" s="29" t="str">
        <f>'[1]LC SA'!R2</f>
        <v>Mud Camp 3 (Monday)</v>
      </c>
      <c r="Y47" s="5"/>
      <c r="AA47" s="5"/>
      <c r="AC47" s="5"/>
      <c r="AE47" s="5"/>
      <c r="AG47" s="5"/>
      <c r="AI47" s="5"/>
      <c r="AK47" s="5"/>
    </row>
    <row r="48" spans="1:37" s="1" customFormat="1" ht="15" customHeight="1" x14ac:dyDescent="0.25">
      <c r="A48" s="105"/>
      <c r="C48" s="7" t="str">
        <f>'[1]LC SA'!B3</f>
        <v>Year</v>
      </c>
      <c r="D48" s="7" t="str">
        <f>'[1]LC SA'!C3</f>
        <v>Credits Sold</v>
      </c>
      <c r="E48" s="4" t="str">
        <f>'[1]LC SA'!D3</f>
        <v>Cost per Credit</v>
      </c>
      <c r="F48" s="4" t="s">
        <v>10</v>
      </c>
      <c r="H48" s="7" t="s">
        <v>11</v>
      </c>
      <c r="I48" s="7" t="s">
        <v>10</v>
      </c>
      <c r="J48" s="25"/>
      <c r="K48"/>
      <c r="L48" s="7" t="s">
        <v>10</v>
      </c>
      <c r="M48" s="76"/>
      <c r="O48" s="5" t="str">
        <f>'[1]LC SA'!J3</f>
        <v>Value</v>
      </c>
      <c r="Q48" s="5" t="str">
        <f>'[1]LC SA'!M3</f>
        <v>Value</v>
      </c>
      <c r="S48" s="5" t="str">
        <f>'[1]LC SA'!P3</f>
        <v>Value</v>
      </c>
      <c r="U48" s="5" t="str">
        <f>'[1]LC SA'!S3</f>
        <v>Value</v>
      </c>
      <c r="Y48" s="5"/>
      <c r="AA48" s="5"/>
      <c r="AC48" s="5"/>
      <c r="AE48" s="5"/>
      <c r="AG48" s="5"/>
      <c r="AI48" s="5"/>
      <c r="AK48" s="5"/>
    </row>
    <row r="49" spans="1:37" x14ac:dyDescent="0.25">
      <c r="A49" s="105"/>
      <c r="B49" s="77" t="s">
        <v>12</v>
      </c>
      <c r="C49" s="12" t="str">
        <f>'[1]LC SA'!B4</f>
        <v>Transition</v>
      </c>
      <c r="D49" s="12">
        <f>'[1]LC SA'!C4</f>
        <v>6977</v>
      </c>
      <c r="E49" s="13">
        <f>'[1]LC SA'!D4</f>
        <v>161.25</v>
      </c>
      <c r="F49" s="13">
        <f t="shared" si="1"/>
        <v>1125041.25</v>
      </c>
      <c r="H49" s="12" t="str">
        <f t="shared" si="2"/>
        <v>Transition</v>
      </c>
      <c r="I49" s="14">
        <f t="shared" ref="I49:I64" si="5">SUM(O49:BE49)</f>
        <v>1125041.25</v>
      </c>
      <c r="J49" s="15"/>
      <c r="L49" s="14">
        <f t="shared" si="3"/>
        <v>0</v>
      </c>
      <c r="M49" s="76"/>
      <c r="O49" s="2">
        <f>'[1]LC SA'!J4</f>
        <v>1125041.25</v>
      </c>
      <c r="Q49" s="2">
        <f>'[1]LC SA'!M4</f>
        <v>0</v>
      </c>
      <c r="S49" s="2">
        <f>'[1]LC SA'!P4</f>
        <v>0</v>
      </c>
      <c r="U49" s="2">
        <f>'[1]LC SA'!S4</f>
        <v>0</v>
      </c>
    </row>
    <row r="50" spans="1:37" x14ac:dyDescent="0.25">
      <c r="A50" s="105"/>
      <c r="B50" s="77"/>
      <c r="C50" s="12">
        <f>'[1]LC SA'!B5</f>
        <v>2012</v>
      </c>
      <c r="D50" s="12">
        <f>'[1]LC SA'!C5</f>
        <v>8893</v>
      </c>
      <c r="E50" s="13">
        <f>'[1]LC SA'!D5</f>
        <v>172</v>
      </c>
      <c r="F50" s="13">
        <f t="shared" si="1"/>
        <v>1529596</v>
      </c>
      <c r="H50" s="12">
        <f t="shared" si="2"/>
        <v>2012</v>
      </c>
      <c r="I50" s="14">
        <f t="shared" si="5"/>
        <v>1529596</v>
      </c>
      <c r="J50" s="15"/>
      <c r="L50" s="14">
        <f t="shared" si="3"/>
        <v>0</v>
      </c>
      <c r="M50" s="76"/>
      <c r="O50" s="2">
        <f>'[1]LC SA'!J5</f>
        <v>1529596</v>
      </c>
      <c r="Q50" s="2">
        <f>'[1]LC SA'!M5</f>
        <v>0</v>
      </c>
      <c r="S50" s="2">
        <f>'[1]LC SA'!P5</f>
        <v>0</v>
      </c>
      <c r="U50" s="2">
        <f>'[1]LC SA'!S5</f>
        <v>0</v>
      </c>
    </row>
    <row r="51" spans="1:37" x14ac:dyDescent="0.25">
      <c r="A51" s="105"/>
      <c r="B51" s="77"/>
      <c r="C51" s="12">
        <f>'[1]LC SA'!B6</f>
        <v>2013</v>
      </c>
      <c r="D51" s="12">
        <f>'[1]LC SA'!C6</f>
        <v>1917.71</v>
      </c>
      <c r="E51" s="13">
        <f>'[1]LC SA'!D6</f>
        <v>192</v>
      </c>
      <c r="F51" s="13">
        <f t="shared" si="1"/>
        <v>368200.32</v>
      </c>
      <c r="H51" s="12">
        <f t="shared" si="2"/>
        <v>2013</v>
      </c>
      <c r="I51" s="14">
        <f t="shared" si="5"/>
        <v>368200.32</v>
      </c>
      <c r="J51" s="15"/>
      <c r="L51" s="14">
        <f t="shared" si="3"/>
        <v>0</v>
      </c>
      <c r="M51" s="76"/>
      <c r="O51" s="2">
        <f>'[1]LC SA'!J6</f>
        <v>368200.32</v>
      </c>
      <c r="Q51" s="2">
        <f>'[1]LC SA'!M6</f>
        <v>0</v>
      </c>
      <c r="S51" s="2">
        <f>'[1]LC SA'!P6</f>
        <v>0</v>
      </c>
      <c r="U51" s="2">
        <f>'[1]LC SA'!S6</f>
        <v>0</v>
      </c>
    </row>
    <row r="52" spans="1:37" x14ac:dyDescent="0.25">
      <c r="A52" s="105"/>
      <c r="B52" s="77"/>
      <c r="C52" s="12">
        <f>'[1]LC SA'!B7</f>
        <v>2014</v>
      </c>
      <c r="D52" s="12">
        <f>'[1]LC SA'!C7</f>
        <v>2346</v>
      </c>
      <c r="E52" s="13">
        <f>'[1]LC SA'!D7</f>
        <v>192</v>
      </c>
      <c r="F52" s="13">
        <f t="shared" si="1"/>
        <v>450432</v>
      </c>
      <c r="H52" s="12">
        <f t="shared" si="2"/>
        <v>2014</v>
      </c>
      <c r="I52" s="14">
        <f t="shared" si="5"/>
        <v>450432</v>
      </c>
      <c r="J52" s="15"/>
      <c r="L52" s="14">
        <f t="shared" si="3"/>
        <v>0</v>
      </c>
      <c r="M52" s="76"/>
      <c r="O52" s="2">
        <f>'[1]LC SA'!J7</f>
        <v>450432</v>
      </c>
      <c r="Q52" s="2">
        <f>'[1]LC SA'!M7</f>
        <v>0</v>
      </c>
      <c r="S52" s="2">
        <f>'[1]LC SA'!P7</f>
        <v>0</v>
      </c>
      <c r="U52" s="2">
        <f>'[1]LC SA'!S7</f>
        <v>0</v>
      </c>
    </row>
    <row r="53" spans="1:37" x14ac:dyDescent="0.25">
      <c r="A53" s="105"/>
      <c r="B53" s="77"/>
      <c r="C53" s="12">
        <f>'[1]LC SA'!B8</f>
        <v>2015</v>
      </c>
      <c r="D53" s="12">
        <f>'[1]LC SA'!C8</f>
        <v>2413.1999999999998</v>
      </c>
      <c r="E53" s="13">
        <f>'[1]LC SA'!D8</f>
        <v>225</v>
      </c>
      <c r="F53" s="13">
        <f t="shared" si="1"/>
        <v>542970</v>
      </c>
      <c r="H53" s="12">
        <f t="shared" si="2"/>
        <v>2015</v>
      </c>
      <c r="I53" s="14">
        <f t="shared" si="5"/>
        <v>542970</v>
      </c>
      <c r="J53" s="15"/>
      <c r="L53" s="14">
        <f t="shared" si="3"/>
        <v>0</v>
      </c>
      <c r="M53" s="76"/>
      <c r="O53" s="2">
        <f>'[1]LC SA'!J8</f>
        <v>542970</v>
      </c>
      <c r="Q53" s="2">
        <f>'[1]LC SA'!M8</f>
        <v>0</v>
      </c>
      <c r="S53" s="2">
        <f>'[1]LC SA'!P8</f>
        <v>0</v>
      </c>
      <c r="U53" s="2">
        <f>'[1]LC SA'!S8</f>
        <v>0</v>
      </c>
    </row>
    <row r="54" spans="1:37" x14ac:dyDescent="0.25">
      <c r="A54" s="105"/>
      <c r="B54" s="77"/>
      <c r="C54" s="12">
        <f>'[1]LC SA'!B9</f>
        <v>2016</v>
      </c>
      <c r="D54" s="12">
        <f>'[1]LC SA'!C9</f>
        <v>850</v>
      </c>
      <c r="E54" s="13">
        <f>'[1]LC SA'!D9</f>
        <v>225</v>
      </c>
      <c r="F54" s="13">
        <f t="shared" si="1"/>
        <v>191250</v>
      </c>
      <c r="H54" s="12">
        <f t="shared" si="2"/>
        <v>2016</v>
      </c>
      <c r="I54" s="14">
        <f t="shared" si="5"/>
        <v>191250</v>
      </c>
      <c r="J54" s="15"/>
      <c r="L54" s="14">
        <f t="shared" si="3"/>
        <v>0</v>
      </c>
      <c r="M54" s="76"/>
      <c r="O54" s="2">
        <f>'[1]LC SA'!J9</f>
        <v>191250</v>
      </c>
      <c r="Q54" s="2">
        <f>'[1]LC SA'!M9</f>
        <v>0</v>
      </c>
      <c r="S54" s="2">
        <f>'[1]LC SA'!P9</f>
        <v>0</v>
      </c>
      <c r="U54" s="2">
        <f>'[1]LC SA'!S9</f>
        <v>0</v>
      </c>
    </row>
    <row r="55" spans="1:37" x14ac:dyDescent="0.25">
      <c r="A55" s="105"/>
      <c r="B55" s="77"/>
      <c r="C55" s="12">
        <f>'[1]LC SA'!B10</f>
        <v>2017</v>
      </c>
      <c r="D55" s="12">
        <f>'[1]LC SA'!C10</f>
        <v>27938.9</v>
      </c>
      <c r="E55" s="13">
        <f>'[1]LC SA'!D10</f>
        <v>225</v>
      </c>
      <c r="F55" s="13">
        <f t="shared" si="1"/>
        <v>6286252.5</v>
      </c>
      <c r="H55" s="12">
        <f t="shared" si="2"/>
        <v>2017</v>
      </c>
      <c r="I55" s="14">
        <f t="shared" si="5"/>
        <v>6286252.5</v>
      </c>
      <c r="J55" s="15"/>
      <c r="L55" s="14">
        <f t="shared" si="3"/>
        <v>0</v>
      </c>
      <c r="M55" s="76"/>
      <c r="O55" s="2">
        <f>'[1]LC SA'!J10</f>
        <v>2117517.7499999995</v>
      </c>
      <c r="Q55" s="2">
        <f>'[1]LC SA'!M10</f>
        <v>4168734.7500000005</v>
      </c>
      <c r="S55" s="2">
        <f>'[1]LC SA'!P10</f>
        <v>0</v>
      </c>
      <c r="U55" s="2">
        <f>'[1]LC SA'!S10</f>
        <v>0</v>
      </c>
    </row>
    <row r="56" spans="1:37" x14ac:dyDescent="0.25">
      <c r="A56" s="105"/>
      <c r="B56" s="77"/>
      <c r="C56" s="12">
        <f>'[1]LC SA'!B11</f>
        <v>2017</v>
      </c>
      <c r="D56" s="12">
        <f>'[1]LC SA'!C11</f>
        <v>8696.5999999999985</v>
      </c>
      <c r="E56" s="13">
        <f>'[1]LC SA'!D11</f>
        <v>224</v>
      </c>
      <c r="F56" s="13">
        <f t="shared" si="1"/>
        <v>1948038.3999999997</v>
      </c>
      <c r="H56" s="12">
        <f t="shared" si="2"/>
        <v>2017</v>
      </c>
      <c r="I56" s="14">
        <f t="shared" si="5"/>
        <v>1948038.3999999997</v>
      </c>
      <c r="J56" s="15"/>
      <c r="L56" s="14">
        <f t="shared" si="3"/>
        <v>0</v>
      </c>
      <c r="M56" s="76"/>
      <c r="O56" s="2">
        <f>'[1]LC SA'!J11</f>
        <v>0</v>
      </c>
      <c r="Q56" s="2">
        <f>'[1]LC SA'!M11</f>
        <v>1948038.3999999997</v>
      </c>
      <c r="S56" s="2">
        <f>'[1]LC SA'!P11</f>
        <v>0</v>
      </c>
      <c r="U56" s="2">
        <f>'[1]LC SA'!S11</f>
        <v>0</v>
      </c>
    </row>
    <row r="57" spans="1:37" x14ac:dyDescent="0.25">
      <c r="A57" s="105"/>
      <c r="B57" s="77"/>
      <c r="C57" s="12">
        <f>'[1]LC SA'!B12</f>
        <v>2018</v>
      </c>
      <c r="D57" s="12">
        <f>'[1]LC SA'!C12</f>
        <v>0</v>
      </c>
      <c r="E57" s="13">
        <f>'[1]LC SA'!D12</f>
        <v>224</v>
      </c>
      <c r="F57" s="13">
        <f t="shared" si="1"/>
        <v>0</v>
      </c>
      <c r="H57" s="12">
        <f t="shared" si="2"/>
        <v>2018</v>
      </c>
      <c r="I57" s="14">
        <f t="shared" si="5"/>
        <v>0</v>
      </c>
      <c r="J57" s="15"/>
      <c r="L57" s="14">
        <f t="shared" si="3"/>
        <v>0</v>
      </c>
      <c r="M57" s="76"/>
      <c r="O57" s="2">
        <f>'[1]LC SA'!J12</f>
        <v>0</v>
      </c>
      <c r="Q57" s="2">
        <f>'[1]LC SA'!M12</f>
        <v>0</v>
      </c>
      <c r="S57" s="2">
        <f>'[1]LC SA'!P12</f>
        <v>0</v>
      </c>
      <c r="U57" s="2">
        <f>'[1]LC SA'!S12</f>
        <v>0</v>
      </c>
    </row>
    <row r="58" spans="1:37" s="16" customFormat="1" ht="15.75" thickBot="1" x14ac:dyDescent="0.3">
      <c r="A58" s="105"/>
      <c r="B58" s="78"/>
      <c r="C58" s="44">
        <f>'[1]LC SA'!B13</f>
        <v>2018</v>
      </c>
      <c r="D58" s="44">
        <f>'[1]LC SA'!C13</f>
        <v>0</v>
      </c>
      <c r="E58" s="45">
        <f>'[1]LC SA'!D13</f>
        <v>284</v>
      </c>
      <c r="F58" s="45">
        <f t="shared" si="1"/>
        <v>0</v>
      </c>
      <c r="G58" s="46"/>
      <c r="H58" s="44">
        <f t="shared" si="2"/>
        <v>2018</v>
      </c>
      <c r="I58" s="55">
        <f t="shared" si="5"/>
        <v>0</v>
      </c>
      <c r="J58" s="56"/>
      <c r="K58" s="46"/>
      <c r="L58" s="55">
        <f t="shared" si="3"/>
        <v>0</v>
      </c>
      <c r="M58" s="58">
        <f>SUM(L49:L58)</f>
        <v>0</v>
      </c>
      <c r="N58" s="46"/>
      <c r="O58" s="49">
        <f>'[1]LC SA'!J13</f>
        <v>0</v>
      </c>
      <c r="P58" s="46"/>
      <c r="Q58" s="49">
        <f>'[1]LC SA'!M13</f>
        <v>0</v>
      </c>
      <c r="R58" s="46"/>
      <c r="S58" s="49">
        <f>'[1]LC SA'!P13</f>
        <v>0</v>
      </c>
      <c r="T58" s="46"/>
      <c r="U58" s="49">
        <f>'[1]LC SA'!S13</f>
        <v>0</v>
      </c>
      <c r="V58" s="46"/>
      <c r="W58" s="49"/>
      <c r="Y58" s="18"/>
      <c r="AA58" s="18"/>
      <c r="AC58" s="18"/>
      <c r="AE58" s="18"/>
      <c r="AG58" s="18"/>
      <c r="AI58" s="18"/>
      <c r="AK58" s="18"/>
    </row>
    <row r="59" spans="1:37" x14ac:dyDescent="0.25">
      <c r="A59" s="105"/>
      <c r="B59"/>
      <c r="C59" s="19">
        <f>'[1]LC SA'!B14</f>
        <v>2019</v>
      </c>
      <c r="D59" s="19">
        <f>'[1]LC SA'!C14</f>
        <v>629</v>
      </c>
      <c r="E59" s="20">
        <f>'[1]LC SA'!D14</f>
        <v>284</v>
      </c>
      <c r="F59" s="20">
        <f t="shared" si="1"/>
        <v>178636</v>
      </c>
      <c r="H59" s="19">
        <f t="shared" si="2"/>
        <v>2019</v>
      </c>
      <c r="I59" s="21">
        <f t="shared" si="5"/>
        <v>178636</v>
      </c>
      <c r="J59" s="15"/>
      <c r="L59" s="21">
        <f t="shared" si="3"/>
        <v>0</v>
      </c>
      <c r="M59" s="22"/>
      <c r="O59" s="2">
        <f>'[1]LC SA'!J14</f>
        <v>0</v>
      </c>
      <c r="Q59" s="2">
        <f>'[1]LC SA'!M14</f>
        <v>178636</v>
      </c>
      <c r="S59" s="2">
        <f>'[1]LC SA'!P14</f>
        <v>0</v>
      </c>
      <c r="U59" s="2">
        <f>'[1]LC SA'!S14</f>
        <v>0</v>
      </c>
    </row>
    <row r="60" spans="1:37" x14ac:dyDescent="0.25">
      <c r="A60" s="105"/>
      <c r="C60" s="12">
        <f>'[1]LC SA'!B15</f>
        <v>2020</v>
      </c>
      <c r="D60" s="12">
        <f>'[1]LC SA'!C15</f>
        <v>0</v>
      </c>
      <c r="E60" s="13">
        <f>'[1]LC SA'!D15</f>
        <v>284</v>
      </c>
      <c r="F60" s="13">
        <f t="shared" si="1"/>
        <v>0</v>
      </c>
      <c r="H60" s="12">
        <f t="shared" si="2"/>
        <v>2020</v>
      </c>
      <c r="I60" s="14">
        <f t="shared" si="5"/>
        <v>0</v>
      </c>
      <c r="J60" s="15"/>
      <c r="L60" s="14">
        <f t="shared" si="3"/>
        <v>0</v>
      </c>
      <c r="M60" s="22"/>
      <c r="O60" s="2">
        <f>'[1]LC SA'!J15</f>
        <v>0</v>
      </c>
      <c r="Q60" s="2">
        <f>'[1]LC SA'!M15</f>
        <v>0</v>
      </c>
      <c r="S60" s="2">
        <f>'[1]LC SA'!P15</f>
        <v>0</v>
      </c>
      <c r="U60" s="2">
        <f>'[1]LC SA'!S15</f>
        <v>0</v>
      </c>
    </row>
    <row r="61" spans="1:37" x14ac:dyDescent="0.25">
      <c r="A61" s="105"/>
      <c r="C61" s="12">
        <f>'[1]LC SA'!B16</f>
        <v>2020</v>
      </c>
      <c r="D61" s="12">
        <f>'[1]LC SA'!C16</f>
        <v>0</v>
      </c>
      <c r="E61" s="13">
        <f>'[1]LC SA'!D16</f>
        <v>332</v>
      </c>
      <c r="F61" s="13">
        <f t="shared" si="1"/>
        <v>0</v>
      </c>
      <c r="H61" s="12">
        <f t="shared" si="2"/>
        <v>2020</v>
      </c>
      <c r="I61" s="14">
        <f t="shared" si="5"/>
        <v>0</v>
      </c>
      <c r="J61" s="75" t="s">
        <v>13</v>
      </c>
      <c r="L61" s="14">
        <f t="shared" si="3"/>
        <v>0</v>
      </c>
      <c r="M61" s="22"/>
      <c r="O61" s="2">
        <f>'[1]LC SA'!J16</f>
        <v>0</v>
      </c>
      <c r="Q61" s="2">
        <f>'[1]LC SA'!M16</f>
        <v>0</v>
      </c>
      <c r="S61" s="2">
        <f>'[1]LC SA'!P16</f>
        <v>0</v>
      </c>
      <c r="U61" s="2">
        <f>'[1]LC SA'!S16</f>
        <v>0</v>
      </c>
    </row>
    <row r="62" spans="1:37" x14ac:dyDescent="0.25">
      <c r="A62" s="105"/>
      <c r="C62" s="12">
        <f>'[1]LC SA'!B17</f>
        <v>2021</v>
      </c>
      <c r="D62" s="12">
        <f>'[1]LC SA'!C17</f>
        <v>4576</v>
      </c>
      <c r="E62" s="13">
        <f>'[1]LC SA'!D17</f>
        <v>332</v>
      </c>
      <c r="F62" s="13">
        <f t="shared" si="1"/>
        <v>1519232</v>
      </c>
      <c r="H62" s="12">
        <f t="shared" si="2"/>
        <v>2021</v>
      </c>
      <c r="I62" s="14">
        <f t="shared" si="5"/>
        <v>1519232</v>
      </c>
      <c r="J62" s="75"/>
      <c r="L62" s="14">
        <f t="shared" si="3"/>
        <v>0</v>
      </c>
      <c r="M62" s="22"/>
      <c r="O62" s="2">
        <f>'[1]LC SA'!J17</f>
        <v>0</v>
      </c>
      <c r="Q62" s="2">
        <f>'[1]LC SA'!M17</f>
        <v>763497.07999999961</v>
      </c>
      <c r="S62" s="2">
        <f>'[1]LC SA'!P17</f>
        <v>755734.92000000039</v>
      </c>
      <c r="U62" s="2">
        <f>'[1]LC SA'!S17</f>
        <v>0</v>
      </c>
    </row>
    <row r="63" spans="1:37" x14ac:dyDescent="0.25">
      <c r="A63" s="105"/>
      <c r="C63" s="12" t="str">
        <f>'[1]LC SA'!B18</f>
        <v>Future</v>
      </c>
      <c r="D63" s="12">
        <f>'[1]LC SA'!C18</f>
        <v>0</v>
      </c>
      <c r="E63" s="13">
        <f>'[1]LC SA'!D18</f>
        <v>332</v>
      </c>
      <c r="F63" s="13">
        <f t="shared" si="1"/>
        <v>0</v>
      </c>
      <c r="H63" s="12" t="str">
        <f t="shared" si="2"/>
        <v>Future</v>
      </c>
      <c r="I63" s="14">
        <f t="shared" si="5"/>
        <v>21976305.079999998</v>
      </c>
      <c r="J63" s="75"/>
      <c r="L63" s="14">
        <f t="shared" si="3"/>
        <v>21976305.079999998</v>
      </c>
      <c r="M63" s="22"/>
      <c r="O63" s="2">
        <f>'[1]LC SA'!J18</f>
        <v>0</v>
      </c>
      <c r="Q63" s="2">
        <f>'[1]LC SA'!M18</f>
        <v>0</v>
      </c>
      <c r="S63" s="2">
        <f>'[1]LC SA'!P18</f>
        <v>15892405.08</v>
      </c>
      <c r="U63" s="2">
        <f>'[1]LC SA'!S18</f>
        <v>6083900</v>
      </c>
    </row>
    <row r="64" spans="1:37" s="1" customFormat="1" x14ac:dyDescent="0.25">
      <c r="A64" s="106"/>
      <c r="B64" s="33"/>
      <c r="C64" s="34" t="str">
        <f>'[1]LC SA'!B19</f>
        <v>Total</v>
      </c>
      <c r="D64" s="34">
        <f>'[1]LC SA'!C19</f>
        <v>65237.409999999996</v>
      </c>
      <c r="E64" s="35">
        <f>'[1]LC SA'!D19</f>
        <v>0</v>
      </c>
      <c r="F64" s="35">
        <f>SUM(F49:F63)</f>
        <v>14139648.470000001</v>
      </c>
      <c r="G64" s="33"/>
      <c r="H64" s="34" t="str">
        <f t="shared" si="2"/>
        <v>Total</v>
      </c>
      <c r="I64" s="50">
        <f t="shared" si="5"/>
        <v>36115953.549999997</v>
      </c>
      <c r="J64" s="51">
        <f>I64-U64</f>
        <v>30032053.549999997</v>
      </c>
      <c r="K64" s="52"/>
      <c r="L64" s="50">
        <f t="shared" si="3"/>
        <v>21976305.079999998</v>
      </c>
      <c r="M64" s="53"/>
      <c r="N64" s="33"/>
      <c r="O64" s="36">
        <f>'[1]LC SA'!J19</f>
        <v>6325007.3200000003</v>
      </c>
      <c r="P64" s="33"/>
      <c r="Q64" s="36">
        <f>'[1]LC SA'!M19</f>
        <v>7058906.2300000004</v>
      </c>
      <c r="R64" s="33"/>
      <c r="S64" s="36">
        <f>'[1]LC SA'!P19</f>
        <v>16648140</v>
      </c>
      <c r="T64" s="33"/>
      <c r="U64" s="36">
        <f>'[1]LC SA'!S19</f>
        <v>6083900</v>
      </c>
      <c r="V64" s="33"/>
      <c r="W64" s="36"/>
      <c r="Y64" s="5"/>
      <c r="AA64" s="5"/>
      <c r="AC64" s="5"/>
      <c r="AE64" s="5"/>
      <c r="AG64" s="5"/>
      <c r="AI64" s="5"/>
      <c r="AK64" s="5"/>
    </row>
    <row r="65" spans="1:37" x14ac:dyDescent="0.25">
      <c r="I65" s="23"/>
      <c r="J65" s="24"/>
      <c r="L65" s="23"/>
      <c r="M65" s="23"/>
    </row>
    <row r="66" spans="1:37" s="1" customFormat="1" ht="15" customHeight="1" x14ac:dyDescent="0.25">
      <c r="A66" s="88" t="s">
        <v>18</v>
      </c>
      <c r="C66" s="7" t="str">
        <f>'[1]G SA'!B2</f>
        <v>Credit History</v>
      </c>
      <c r="D66" s="7"/>
      <c r="E66" s="4"/>
      <c r="F66" s="4"/>
      <c r="H66" s="7" t="s">
        <v>7</v>
      </c>
      <c r="I66" s="7"/>
      <c r="J66" s="25"/>
      <c r="K66"/>
      <c r="L66" s="7" t="s">
        <v>8</v>
      </c>
      <c r="M66" s="76" t="s">
        <v>9</v>
      </c>
      <c r="O66" s="26" t="str">
        <f>'[1]G SA'!F2</f>
        <v>Eagle Creek UT</v>
      </c>
      <c r="Q66" s="26" t="str">
        <f>'[1]G SA'!I2</f>
        <v>Goose Creek</v>
      </c>
      <c r="S66" s="27" t="str">
        <f>'[1]G SA'!L2</f>
        <v>Big Rivers</v>
      </c>
      <c r="U66" s="27" t="str">
        <f>'[1]G SA'!O2</f>
        <v>Bender Hollow</v>
      </c>
      <c r="W66" s="27" t="str">
        <f>'[1]G SA'!R2</f>
        <v>Trammel 2</v>
      </c>
      <c r="Y66" s="29" t="str">
        <f>'[1]G SA'!U2</f>
        <v>Massey Springs</v>
      </c>
      <c r="AA66" s="29" t="str">
        <f>'[1]G SA'!X2</f>
        <v>Gabbard Branch</v>
      </c>
      <c r="AC66" s="5"/>
      <c r="AE66" s="5"/>
      <c r="AG66" s="5"/>
      <c r="AI66" s="5"/>
      <c r="AK66" s="5"/>
    </row>
    <row r="67" spans="1:37" s="1" customFormat="1" x14ac:dyDescent="0.25">
      <c r="A67" s="89"/>
      <c r="C67" s="7" t="str">
        <f>'[1]G SA'!B3</f>
        <v>Year</v>
      </c>
      <c r="D67" s="7" t="str">
        <f>'[1]G SA'!C3</f>
        <v>Credits Sold</v>
      </c>
      <c r="E67" s="4" t="str">
        <f>'[1]G SA'!D3</f>
        <v>Cost per Credit</v>
      </c>
      <c r="F67" s="4" t="s">
        <v>10</v>
      </c>
      <c r="H67" s="7" t="s">
        <v>11</v>
      </c>
      <c r="I67" s="7" t="s">
        <v>10</v>
      </c>
      <c r="J67" s="25"/>
      <c r="K67"/>
      <c r="L67" s="7" t="s">
        <v>10</v>
      </c>
      <c r="M67" s="76"/>
      <c r="O67" s="5" t="str">
        <f>'[1]G SA'!G3</f>
        <v>Value</v>
      </c>
      <c r="Q67" s="5" t="str">
        <f>'[1]G SA'!J3</f>
        <v>Value</v>
      </c>
      <c r="S67" s="5" t="str">
        <f>'[1]G SA'!M3</f>
        <v>Value</v>
      </c>
      <c r="U67" s="5" t="str">
        <f>'[1]G SA'!P3</f>
        <v>Value</v>
      </c>
      <c r="W67" s="5" t="str">
        <f>'[1]G SA'!S3</f>
        <v>Value</v>
      </c>
      <c r="Y67" s="5" t="str">
        <f>'[1]G SA'!V3</f>
        <v>Value</v>
      </c>
      <c r="AA67" s="5" t="str">
        <f>'[1]G SA'!Y3</f>
        <v>Value</v>
      </c>
      <c r="AC67" s="5"/>
      <c r="AE67" s="5"/>
      <c r="AG67" s="5"/>
      <c r="AI67" s="5"/>
      <c r="AK67" s="5"/>
    </row>
    <row r="68" spans="1:37" x14ac:dyDescent="0.25">
      <c r="A68" s="89"/>
      <c r="B68" s="77" t="s">
        <v>12</v>
      </c>
      <c r="C68" s="12" t="str">
        <f>'[1]G SA'!B4</f>
        <v>Transition</v>
      </c>
      <c r="D68" s="12">
        <f>'[1]G SA'!C4</f>
        <v>14251</v>
      </c>
      <c r="E68" s="13">
        <f>'[1]G SA'!D4</f>
        <v>161.25</v>
      </c>
      <c r="F68" s="13">
        <f t="shared" si="1"/>
        <v>2297973.75</v>
      </c>
      <c r="H68" s="12" t="str">
        <f t="shared" si="2"/>
        <v>Transition</v>
      </c>
      <c r="I68" s="14">
        <f t="shared" ref="I68:I84" si="6">SUM(O68:BE68)</f>
        <v>2297973.75</v>
      </c>
      <c r="J68" s="15"/>
      <c r="L68" s="14">
        <f t="shared" si="3"/>
        <v>0</v>
      </c>
      <c r="M68" s="76"/>
      <c r="O68" s="2">
        <f>'[1]G SA'!G4</f>
        <v>297990</v>
      </c>
      <c r="Q68" s="2">
        <f>'[1]G SA'!J4</f>
        <v>1999983.75</v>
      </c>
      <c r="S68" s="2">
        <f>'[1]G SA'!M4</f>
        <v>0</v>
      </c>
      <c r="U68" s="2">
        <f>'[1]G SA'!P4</f>
        <v>0</v>
      </c>
      <c r="W68" s="2">
        <f>'[1]G SA'!S4</f>
        <v>0</v>
      </c>
      <c r="Y68" s="2">
        <f>'[1]G SA'!V4</f>
        <v>0</v>
      </c>
      <c r="AA68" s="2">
        <f>'[1]G SA'!Y4</f>
        <v>0</v>
      </c>
    </row>
    <row r="69" spans="1:37" x14ac:dyDescent="0.25">
      <c r="A69" s="89"/>
      <c r="B69" s="77"/>
      <c r="C69" s="12">
        <f>'[1]G SA'!B5</f>
        <v>2012</v>
      </c>
      <c r="D69" s="12">
        <f>'[1]G SA'!C5</f>
        <v>7582</v>
      </c>
      <c r="E69" s="13">
        <f>'[1]G SA'!D5</f>
        <v>172</v>
      </c>
      <c r="F69" s="13">
        <f t="shared" si="1"/>
        <v>1304104</v>
      </c>
      <c r="H69" s="12">
        <f t="shared" si="2"/>
        <v>2012</v>
      </c>
      <c r="I69" s="14">
        <f t="shared" si="6"/>
        <v>1304104</v>
      </c>
      <c r="J69" s="15"/>
      <c r="L69" s="14">
        <f t="shared" si="3"/>
        <v>0</v>
      </c>
      <c r="M69" s="76"/>
      <c r="O69" s="2">
        <f>'[1]G SA'!G5</f>
        <v>0</v>
      </c>
      <c r="Q69" s="2">
        <f>'[1]G SA'!J5</f>
        <v>803068</v>
      </c>
      <c r="S69" s="2">
        <f>'[1]G SA'!M5</f>
        <v>501036</v>
      </c>
      <c r="U69" s="2">
        <f>'[1]G SA'!P5</f>
        <v>0</v>
      </c>
      <c r="W69" s="2">
        <f>'[1]G SA'!S5</f>
        <v>0</v>
      </c>
      <c r="Y69" s="2">
        <f>'[1]G SA'!V5</f>
        <v>0</v>
      </c>
      <c r="AA69" s="2">
        <f>'[1]G SA'!Y5</f>
        <v>0</v>
      </c>
    </row>
    <row r="70" spans="1:37" x14ac:dyDescent="0.25">
      <c r="A70" s="89"/>
      <c r="B70" s="77"/>
      <c r="C70" s="12">
        <f>'[1]G SA'!B6</f>
        <v>2012</v>
      </c>
      <c r="D70" s="12">
        <f>'[1]G SA'!C6</f>
        <v>3142.6000000000004</v>
      </c>
      <c r="E70" s="13">
        <f>'[1]G SA'!D6</f>
        <v>192</v>
      </c>
      <c r="F70" s="13">
        <f t="shared" si="1"/>
        <v>603379.20000000007</v>
      </c>
      <c r="H70" s="12">
        <f t="shared" si="2"/>
        <v>2012</v>
      </c>
      <c r="I70" s="14">
        <f t="shared" si="6"/>
        <v>603379.20000000007</v>
      </c>
      <c r="J70" s="15"/>
      <c r="L70" s="14">
        <f t="shared" si="3"/>
        <v>0</v>
      </c>
      <c r="M70" s="76"/>
      <c r="O70" s="2">
        <f>'[1]G SA'!G6</f>
        <v>0</v>
      </c>
      <c r="Q70" s="2">
        <f>'[1]G SA'!J6</f>
        <v>0</v>
      </c>
      <c r="S70" s="2">
        <f>'[1]G SA'!M6</f>
        <v>7296</v>
      </c>
      <c r="U70" s="2">
        <f>'[1]G SA'!P6</f>
        <v>596083.20000000007</v>
      </c>
      <c r="W70" s="2">
        <f>'[1]G SA'!S6</f>
        <v>0</v>
      </c>
      <c r="Y70" s="2">
        <f>'[1]G SA'!V6</f>
        <v>0</v>
      </c>
      <c r="AA70" s="2">
        <f>'[1]G SA'!Y6</f>
        <v>0</v>
      </c>
    </row>
    <row r="71" spans="1:37" x14ac:dyDescent="0.25">
      <c r="A71" s="89"/>
      <c r="B71" s="77"/>
      <c r="C71" s="12">
        <f>'[1]G SA'!B7</f>
        <v>2013</v>
      </c>
      <c r="D71" s="12">
        <f>'[1]G SA'!C7</f>
        <v>1621.85</v>
      </c>
      <c r="E71" s="13">
        <f>'[1]G SA'!D7</f>
        <v>192</v>
      </c>
      <c r="F71" s="13">
        <f t="shared" si="1"/>
        <v>311395.19999999995</v>
      </c>
      <c r="H71" s="12">
        <f t="shared" si="2"/>
        <v>2013</v>
      </c>
      <c r="I71" s="14">
        <f t="shared" si="6"/>
        <v>311395.19999999995</v>
      </c>
      <c r="J71" s="15"/>
      <c r="L71" s="14">
        <f t="shared" si="3"/>
        <v>0</v>
      </c>
      <c r="M71" s="76"/>
      <c r="O71" s="2">
        <f>'[1]G SA'!G7</f>
        <v>0</v>
      </c>
      <c r="Q71" s="2">
        <f>'[1]G SA'!J7</f>
        <v>0</v>
      </c>
      <c r="S71" s="2">
        <f>'[1]G SA'!M7</f>
        <v>0</v>
      </c>
      <c r="U71" s="2">
        <f>'[1]G SA'!P7</f>
        <v>311395.19999999995</v>
      </c>
      <c r="W71" s="2">
        <f>'[1]G SA'!S7</f>
        <v>0</v>
      </c>
      <c r="Y71" s="2">
        <f>'[1]G SA'!V7</f>
        <v>0</v>
      </c>
      <c r="AA71" s="2">
        <f>'[1]G SA'!Y7</f>
        <v>0</v>
      </c>
    </row>
    <row r="72" spans="1:37" x14ac:dyDescent="0.25">
      <c r="A72" s="89"/>
      <c r="B72" s="77"/>
      <c r="C72" s="12">
        <f>'[1]G SA'!B8</f>
        <v>2014</v>
      </c>
      <c r="D72" s="12">
        <f>'[1]G SA'!C8</f>
        <v>14688.21</v>
      </c>
      <c r="E72" s="13">
        <f>'[1]G SA'!D8</f>
        <v>192</v>
      </c>
      <c r="F72" s="13">
        <f t="shared" si="1"/>
        <v>2820136.32</v>
      </c>
      <c r="H72" s="12">
        <f t="shared" si="2"/>
        <v>2014</v>
      </c>
      <c r="I72" s="14">
        <f t="shared" si="6"/>
        <v>2820136.32</v>
      </c>
      <c r="J72" s="15"/>
      <c r="L72" s="14">
        <f t="shared" si="3"/>
        <v>0</v>
      </c>
      <c r="M72" s="76"/>
      <c r="O72" s="2">
        <f>'[1]G SA'!G8</f>
        <v>0</v>
      </c>
      <c r="Q72" s="2">
        <f>'[1]G SA'!J8</f>
        <v>0</v>
      </c>
      <c r="S72" s="2">
        <f>'[1]G SA'!M8</f>
        <v>0</v>
      </c>
      <c r="U72" s="2">
        <f>'[1]G SA'!P8</f>
        <v>2820136.32</v>
      </c>
      <c r="W72" s="2">
        <f>'[1]G SA'!S8</f>
        <v>0</v>
      </c>
      <c r="Y72" s="2">
        <f>'[1]G SA'!V8</f>
        <v>0</v>
      </c>
      <c r="AA72" s="2">
        <f>'[1]G SA'!Y8</f>
        <v>0</v>
      </c>
    </row>
    <row r="73" spans="1:37" x14ac:dyDescent="0.25">
      <c r="A73" s="89"/>
      <c r="B73" s="77"/>
      <c r="C73" s="12">
        <f>'[1]G SA'!B9</f>
        <v>2015</v>
      </c>
      <c r="D73" s="12">
        <f>'[1]G SA'!C9</f>
        <v>1405.4</v>
      </c>
      <c r="E73" s="13">
        <f>'[1]G SA'!D9</f>
        <v>225</v>
      </c>
      <c r="F73" s="13">
        <f t="shared" si="1"/>
        <v>316215</v>
      </c>
      <c r="H73" s="12">
        <f t="shared" si="2"/>
        <v>2015</v>
      </c>
      <c r="I73" s="14">
        <f t="shared" si="6"/>
        <v>316215</v>
      </c>
      <c r="J73" s="15"/>
      <c r="L73" s="14">
        <f t="shared" si="3"/>
        <v>0</v>
      </c>
      <c r="M73" s="76"/>
      <c r="O73" s="2">
        <f>'[1]G SA'!G9</f>
        <v>0</v>
      </c>
      <c r="Q73" s="2">
        <f>'[1]G SA'!J9</f>
        <v>0</v>
      </c>
      <c r="S73" s="2">
        <f>'[1]G SA'!M9</f>
        <v>0</v>
      </c>
      <c r="U73" s="2">
        <f>'[1]G SA'!P9</f>
        <v>316215</v>
      </c>
      <c r="W73" s="2">
        <f>'[1]G SA'!S9</f>
        <v>0</v>
      </c>
      <c r="Y73" s="2">
        <f>'[1]G SA'!V9</f>
        <v>0</v>
      </c>
      <c r="AA73" s="2">
        <f>'[1]G SA'!Y9</f>
        <v>0</v>
      </c>
    </row>
    <row r="74" spans="1:37" x14ac:dyDescent="0.25">
      <c r="A74" s="89"/>
      <c r="B74" s="77"/>
      <c r="C74" s="12">
        <f>'[1]G SA'!B10</f>
        <v>2016</v>
      </c>
      <c r="D74" s="12">
        <f>'[1]G SA'!C10</f>
        <v>2343</v>
      </c>
      <c r="E74" s="13">
        <f>'[1]G SA'!D10</f>
        <v>225</v>
      </c>
      <c r="F74" s="13">
        <f t="shared" si="1"/>
        <v>527175</v>
      </c>
      <c r="H74" s="12">
        <f t="shared" si="2"/>
        <v>2016</v>
      </c>
      <c r="I74" s="14">
        <f t="shared" si="6"/>
        <v>527175</v>
      </c>
      <c r="J74" s="15"/>
      <c r="L74" s="14">
        <f t="shared" si="3"/>
        <v>0</v>
      </c>
      <c r="M74" s="76"/>
      <c r="O74" s="2">
        <f>'[1]G SA'!G10</f>
        <v>0</v>
      </c>
      <c r="Q74" s="2">
        <f>'[1]G SA'!J10</f>
        <v>0</v>
      </c>
      <c r="S74" s="2">
        <f>'[1]G SA'!M10</f>
        <v>0</v>
      </c>
      <c r="U74" s="2">
        <f>'[1]G SA'!P10</f>
        <v>490486.50000000081</v>
      </c>
      <c r="W74" s="2">
        <f>'[1]G SA'!S10</f>
        <v>36688.499999999171</v>
      </c>
      <c r="Y74" s="2">
        <f>'[1]G SA'!V10</f>
        <v>0</v>
      </c>
      <c r="AA74" s="2">
        <f>'[1]G SA'!Y10</f>
        <v>0</v>
      </c>
    </row>
    <row r="75" spans="1:37" x14ac:dyDescent="0.25">
      <c r="A75" s="89"/>
      <c r="B75" s="77"/>
      <c r="C75" s="12">
        <f>'[1]G SA'!B11</f>
        <v>2017</v>
      </c>
      <c r="D75" s="12">
        <f>'[1]G SA'!C11</f>
        <v>582</v>
      </c>
      <c r="E75" s="13">
        <f>'[1]G SA'!D11</f>
        <v>225</v>
      </c>
      <c r="F75" s="13">
        <f t="shared" ref="F75:F138" si="7">D75*E75</f>
        <v>130950</v>
      </c>
      <c r="H75" s="12">
        <f t="shared" ref="H75:H138" si="8">C75</f>
        <v>2017</v>
      </c>
      <c r="I75" s="14">
        <f t="shared" si="6"/>
        <v>130950</v>
      </c>
      <c r="J75" s="15"/>
      <c r="L75" s="14">
        <f t="shared" ref="L75:L138" si="9">I75-F75</f>
        <v>0</v>
      </c>
      <c r="M75" s="76"/>
      <c r="O75" s="2">
        <f>'[1]G SA'!G11</f>
        <v>0</v>
      </c>
      <c r="Q75" s="2">
        <f>'[1]G SA'!J11</f>
        <v>0</v>
      </c>
      <c r="S75" s="2">
        <f>'[1]G SA'!M11</f>
        <v>0</v>
      </c>
      <c r="U75" s="2">
        <f>'[1]G SA'!P11</f>
        <v>0</v>
      </c>
      <c r="W75" s="2">
        <f>'[1]G SA'!S11</f>
        <v>130950</v>
      </c>
      <c r="Y75" s="2">
        <f>'[1]G SA'!V11</f>
        <v>0</v>
      </c>
      <c r="AA75" s="2">
        <f>'[1]G SA'!Y11</f>
        <v>0</v>
      </c>
    </row>
    <row r="76" spans="1:37" x14ac:dyDescent="0.25">
      <c r="A76" s="89"/>
      <c r="B76" s="77"/>
      <c r="C76" s="12">
        <f>'[1]G SA'!B12</f>
        <v>2017</v>
      </c>
      <c r="D76" s="12">
        <f>'[1]G SA'!C12</f>
        <v>2434</v>
      </c>
      <c r="E76" s="13">
        <f>'[1]G SA'!D12</f>
        <v>224</v>
      </c>
      <c r="F76" s="13">
        <f t="shared" si="7"/>
        <v>545216</v>
      </c>
      <c r="H76" s="12">
        <f t="shared" si="8"/>
        <v>2017</v>
      </c>
      <c r="I76" s="14">
        <f t="shared" si="6"/>
        <v>545216</v>
      </c>
      <c r="J76" s="15"/>
      <c r="L76" s="14">
        <f t="shared" si="9"/>
        <v>0</v>
      </c>
      <c r="M76" s="76"/>
      <c r="O76" s="2">
        <f>'[1]G SA'!G12</f>
        <v>0</v>
      </c>
      <c r="Q76" s="2">
        <f>'[1]G SA'!J12</f>
        <v>0</v>
      </c>
      <c r="S76" s="2">
        <f>'[1]G SA'!M12</f>
        <v>0</v>
      </c>
      <c r="U76" s="2">
        <f>'[1]G SA'!P12</f>
        <v>0</v>
      </c>
      <c r="W76" s="2">
        <f>'[1]G SA'!S12</f>
        <v>545216</v>
      </c>
      <c r="Y76" s="2">
        <f>'[1]G SA'!V12</f>
        <v>0</v>
      </c>
      <c r="AA76" s="2">
        <f>'[1]G SA'!Y12</f>
        <v>0</v>
      </c>
    </row>
    <row r="77" spans="1:37" x14ac:dyDescent="0.25">
      <c r="A77" s="89"/>
      <c r="B77" s="77"/>
      <c r="C77" s="12">
        <f>'[1]G SA'!B13</f>
        <v>2018</v>
      </c>
      <c r="D77" s="12">
        <f>'[1]G SA'!C13</f>
        <v>0</v>
      </c>
      <c r="E77" s="13">
        <f>'[1]G SA'!D13</f>
        <v>224</v>
      </c>
      <c r="F77" s="13">
        <f t="shared" si="7"/>
        <v>0</v>
      </c>
      <c r="H77" s="12">
        <f t="shared" si="8"/>
        <v>2018</v>
      </c>
      <c r="I77" s="14">
        <f t="shared" si="6"/>
        <v>0</v>
      </c>
      <c r="J77" s="15"/>
      <c r="L77" s="14">
        <f t="shared" si="9"/>
        <v>0</v>
      </c>
      <c r="M77" s="76"/>
      <c r="O77" s="2">
        <f>'[1]G SA'!G13</f>
        <v>0</v>
      </c>
      <c r="Q77" s="2">
        <f>'[1]G SA'!J13</f>
        <v>0</v>
      </c>
      <c r="S77" s="2">
        <f>'[1]G SA'!M13</f>
        <v>0</v>
      </c>
      <c r="U77" s="2">
        <f>'[1]G SA'!P13</f>
        <v>0</v>
      </c>
      <c r="W77" s="2">
        <f>'[1]G SA'!S13</f>
        <v>0</v>
      </c>
      <c r="Y77" s="2">
        <f>'[1]G SA'!V13</f>
        <v>0</v>
      </c>
      <c r="AA77" s="2">
        <f>'[1]G SA'!Y13</f>
        <v>0</v>
      </c>
    </row>
    <row r="78" spans="1:37" s="16" customFormat="1" ht="15.75" thickBot="1" x14ac:dyDescent="0.3">
      <c r="A78" s="89"/>
      <c r="B78" s="78"/>
      <c r="C78" s="44">
        <f>'[1]G SA'!B14</f>
        <v>2018</v>
      </c>
      <c r="D78" s="44">
        <f>'[1]G SA'!C14</f>
        <v>0</v>
      </c>
      <c r="E78" s="45">
        <f>'[1]G SA'!D14</f>
        <v>268</v>
      </c>
      <c r="F78" s="45">
        <f t="shared" si="7"/>
        <v>0</v>
      </c>
      <c r="G78" s="46"/>
      <c r="H78" s="44">
        <f t="shared" si="8"/>
        <v>2018</v>
      </c>
      <c r="I78" s="55">
        <f t="shared" si="6"/>
        <v>0</v>
      </c>
      <c r="J78" s="56"/>
      <c r="K78" s="46"/>
      <c r="L78" s="55">
        <f t="shared" si="9"/>
        <v>0</v>
      </c>
      <c r="M78" s="57">
        <f>SUM(L68:L78)</f>
        <v>0</v>
      </c>
      <c r="N78" s="46"/>
      <c r="O78" s="49">
        <f>'[1]G SA'!G14</f>
        <v>0</v>
      </c>
      <c r="P78" s="46"/>
      <c r="Q78" s="49">
        <f>'[1]G SA'!J14</f>
        <v>0</v>
      </c>
      <c r="R78" s="46"/>
      <c r="S78" s="49">
        <f>'[1]G SA'!M14</f>
        <v>0</v>
      </c>
      <c r="T78" s="46"/>
      <c r="U78" s="49">
        <f>'[1]G SA'!P14</f>
        <v>0</v>
      </c>
      <c r="V78" s="46"/>
      <c r="W78" s="49">
        <f>'[1]G SA'!S14</f>
        <v>0</v>
      </c>
      <c r="X78" s="46"/>
      <c r="Y78" s="49">
        <f>'[1]G SA'!V14</f>
        <v>0</v>
      </c>
      <c r="Z78" s="46"/>
      <c r="AA78" s="49">
        <f>'[1]G SA'!Y14</f>
        <v>0</v>
      </c>
      <c r="AB78" s="46"/>
      <c r="AC78" s="49"/>
      <c r="AE78" s="18"/>
      <c r="AG78" s="18"/>
      <c r="AI78" s="18"/>
      <c r="AK78" s="18"/>
    </row>
    <row r="79" spans="1:37" x14ac:dyDescent="0.25">
      <c r="A79" s="89"/>
      <c r="C79" s="19">
        <f>'[1]G SA'!B15</f>
        <v>2019</v>
      </c>
      <c r="D79" s="19">
        <f>'[1]G SA'!C15</f>
        <v>2867</v>
      </c>
      <c r="E79" s="20">
        <f>'[1]G SA'!D15</f>
        <v>268</v>
      </c>
      <c r="F79" s="20">
        <f t="shared" si="7"/>
        <v>768356</v>
      </c>
      <c r="H79" s="19">
        <f t="shared" si="8"/>
        <v>2019</v>
      </c>
      <c r="I79" s="21">
        <f t="shared" si="6"/>
        <v>768356</v>
      </c>
      <c r="J79" s="15"/>
      <c r="L79" s="21">
        <f t="shared" si="9"/>
        <v>0</v>
      </c>
      <c r="M79" s="22"/>
      <c r="O79" s="2">
        <f>'[1]G SA'!G15</f>
        <v>0</v>
      </c>
      <c r="Q79" s="2">
        <f>'[1]G SA'!J15</f>
        <v>0</v>
      </c>
      <c r="S79" s="2">
        <f>'[1]G SA'!M15</f>
        <v>0</v>
      </c>
      <c r="U79" s="2">
        <f>'[1]G SA'!P15</f>
        <v>0</v>
      </c>
      <c r="W79" s="2">
        <f>'[1]G SA'!S15</f>
        <v>130499.92000000099</v>
      </c>
      <c r="Y79" s="2">
        <f>'[1]G SA'!V15</f>
        <v>637856.07999999903</v>
      </c>
      <c r="AA79" s="2">
        <f>'[1]G SA'!Y15</f>
        <v>0</v>
      </c>
    </row>
    <row r="80" spans="1:37" x14ac:dyDescent="0.25">
      <c r="A80" s="89"/>
      <c r="C80" s="12">
        <f>'[1]G SA'!B16</f>
        <v>2020</v>
      </c>
      <c r="D80" s="12">
        <f>'[1]G SA'!C16</f>
        <v>0</v>
      </c>
      <c r="E80" s="13">
        <f>'[1]G SA'!D16</f>
        <v>268</v>
      </c>
      <c r="F80" s="13">
        <f t="shared" si="7"/>
        <v>0</v>
      </c>
      <c r="H80" s="12">
        <f t="shared" si="8"/>
        <v>2020</v>
      </c>
      <c r="I80" s="14">
        <f t="shared" si="6"/>
        <v>0</v>
      </c>
      <c r="J80" s="15"/>
      <c r="L80" s="14">
        <f t="shared" si="9"/>
        <v>0</v>
      </c>
      <c r="M80" s="22"/>
      <c r="O80" s="2">
        <f>'[1]G SA'!G16</f>
        <v>0</v>
      </c>
      <c r="Q80" s="2">
        <f>'[1]G SA'!J16</f>
        <v>0</v>
      </c>
      <c r="S80" s="2">
        <f>'[1]G SA'!M16</f>
        <v>0</v>
      </c>
      <c r="U80" s="2">
        <f>'[1]G SA'!P16</f>
        <v>0</v>
      </c>
      <c r="W80" s="2">
        <f>'[1]G SA'!S16</f>
        <v>0</v>
      </c>
      <c r="Y80" s="2">
        <f>'[1]G SA'!V16</f>
        <v>0</v>
      </c>
      <c r="AA80" s="2">
        <f>'[1]G SA'!Y16</f>
        <v>0</v>
      </c>
    </row>
    <row r="81" spans="1:37" x14ac:dyDescent="0.25">
      <c r="A81" s="89"/>
      <c r="C81" s="12">
        <f>'[1]G SA'!B17</f>
        <v>2020</v>
      </c>
      <c r="D81" s="12">
        <f>'[1]G SA'!C17</f>
        <v>2855</v>
      </c>
      <c r="E81" s="13">
        <f>'[1]G SA'!D17</f>
        <v>320</v>
      </c>
      <c r="F81" s="13">
        <f t="shared" si="7"/>
        <v>913600</v>
      </c>
      <c r="H81" s="12">
        <f t="shared" si="8"/>
        <v>2020</v>
      </c>
      <c r="I81" s="14">
        <f t="shared" si="6"/>
        <v>913600</v>
      </c>
      <c r="J81" s="75" t="s">
        <v>13</v>
      </c>
      <c r="L81" s="14">
        <f t="shared" si="9"/>
        <v>0</v>
      </c>
      <c r="M81" s="22"/>
      <c r="O81" s="2">
        <f>'[1]G SA'!G17</f>
        <v>0</v>
      </c>
      <c r="Q81" s="2">
        <f>'[1]G SA'!J17</f>
        <v>0</v>
      </c>
      <c r="S81" s="2">
        <f>'[1]G SA'!M17</f>
        <v>0</v>
      </c>
      <c r="U81" s="2">
        <f>'[1]G SA'!P17</f>
        <v>0</v>
      </c>
      <c r="W81" s="2">
        <f>'[1]G SA'!S17</f>
        <v>0</v>
      </c>
      <c r="Y81" s="2">
        <f>'[1]G SA'!V17</f>
        <v>913600</v>
      </c>
      <c r="AA81" s="2">
        <f>'[1]G SA'!Y17</f>
        <v>0</v>
      </c>
    </row>
    <row r="82" spans="1:37" x14ac:dyDescent="0.25">
      <c r="A82" s="89"/>
      <c r="C82" s="12">
        <f>'[1]G SA'!B18</f>
        <v>2021</v>
      </c>
      <c r="D82" s="12">
        <f>'[1]G SA'!C18</f>
        <v>5805</v>
      </c>
      <c r="E82" s="13">
        <f>'[1]G SA'!D18</f>
        <v>320</v>
      </c>
      <c r="F82" s="13">
        <f t="shared" si="7"/>
        <v>1857600</v>
      </c>
      <c r="H82" s="12">
        <f t="shared" si="8"/>
        <v>2021</v>
      </c>
      <c r="I82" s="14">
        <f t="shared" si="6"/>
        <v>1857600</v>
      </c>
      <c r="J82" s="75"/>
      <c r="L82" s="14">
        <f t="shared" si="9"/>
        <v>0</v>
      </c>
      <c r="M82" s="22"/>
      <c r="O82" s="2">
        <f>'[1]G SA'!G18</f>
        <v>0</v>
      </c>
      <c r="Q82" s="2">
        <f>'[1]G SA'!J18</f>
        <v>0</v>
      </c>
      <c r="S82" s="2">
        <f>'[1]G SA'!M18</f>
        <v>0</v>
      </c>
      <c r="U82" s="2">
        <f>'[1]G SA'!P18</f>
        <v>0</v>
      </c>
      <c r="W82" s="2">
        <f>'[1]G SA'!S18</f>
        <v>0</v>
      </c>
      <c r="Y82" s="2">
        <f>'[1]G SA'!V18</f>
        <v>1857600</v>
      </c>
      <c r="AA82" s="2">
        <f>'[1]G SA'!Y18</f>
        <v>0</v>
      </c>
    </row>
    <row r="83" spans="1:37" x14ac:dyDescent="0.25">
      <c r="A83" s="89"/>
      <c r="C83" s="12" t="str">
        <f>'[1]G SA'!B19</f>
        <v>Future</v>
      </c>
      <c r="D83" s="12">
        <f>'[1]G SA'!C19</f>
        <v>0</v>
      </c>
      <c r="E83" s="13">
        <f>'[1]G SA'!D19</f>
        <v>320</v>
      </c>
      <c r="F83" s="13">
        <f t="shared" si="7"/>
        <v>0</v>
      </c>
      <c r="H83" s="12" t="str">
        <f t="shared" si="8"/>
        <v>Future</v>
      </c>
      <c r="I83" s="14">
        <f t="shared" si="6"/>
        <v>23718988.800000001</v>
      </c>
      <c r="J83" s="75"/>
      <c r="L83" s="14">
        <f t="shared" si="9"/>
        <v>23718988.800000001</v>
      </c>
      <c r="M83" s="22"/>
      <c r="O83" s="2">
        <f>'[1]G SA'!G19</f>
        <v>0</v>
      </c>
      <c r="Q83" s="2">
        <f>'[1]G SA'!J19</f>
        <v>0</v>
      </c>
      <c r="S83" s="2">
        <f>'[1]G SA'!M19</f>
        <v>0</v>
      </c>
      <c r="U83" s="2">
        <f>'[1]G SA'!P19</f>
        <v>0</v>
      </c>
      <c r="W83" s="2">
        <f>'[1]G SA'!S19</f>
        <v>0</v>
      </c>
      <c r="Y83" s="2">
        <f>'[1]G SA'!V19</f>
        <v>8597068.8000000007</v>
      </c>
      <c r="AA83" s="2">
        <f>'[1]G SA'!Y19</f>
        <v>15121920</v>
      </c>
    </row>
    <row r="84" spans="1:37" s="1" customFormat="1" x14ac:dyDescent="0.25">
      <c r="A84" s="90"/>
      <c r="B84" s="33"/>
      <c r="C84" s="34" t="str">
        <f>'[1]G SA'!B20</f>
        <v>Total</v>
      </c>
      <c r="D84" s="34">
        <f>'[1]G SA'!C20</f>
        <v>59577.06</v>
      </c>
      <c r="E84" s="35">
        <f>'[1]G SA'!D20</f>
        <v>0</v>
      </c>
      <c r="F84" s="35">
        <f>SUM(F68:F83)</f>
        <v>12396100.470000001</v>
      </c>
      <c r="G84" s="33"/>
      <c r="H84" s="34" t="str">
        <f t="shared" si="8"/>
        <v>Total</v>
      </c>
      <c r="I84" s="50">
        <f t="shared" si="6"/>
        <v>36115089.269999996</v>
      </c>
      <c r="J84" s="51">
        <f>I84-Y84-AA84</f>
        <v>8987044.3899999969</v>
      </c>
      <c r="K84" s="52"/>
      <c r="L84" s="50">
        <f t="shared" si="9"/>
        <v>23718988.799999997</v>
      </c>
      <c r="M84" s="53"/>
      <c r="N84" s="33"/>
      <c r="O84" s="36">
        <f>'[1]G SA'!G20</f>
        <v>297990</v>
      </c>
      <c r="P84" s="33"/>
      <c r="Q84" s="36">
        <f>'[1]G SA'!J20</f>
        <v>2803051.75</v>
      </c>
      <c r="R84" s="33"/>
      <c r="S84" s="36">
        <f>'[1]G SA'!M20</f>
        <v>508332</v>
      </c>
      <c r="T84" s="33"/>
      <c r="U84" s="36">
        <f>'[1]G SA'!P20</f>
        <v>4534316.2200000007</v>
      </c>
      <c r="V84" s="33"/>
      <c r="W84" s="36">
        <f>'[1]G SA'!S20</f>
        <v>843354.42000000016</v>
      </c>
      <c r="X84" s="33"/>
      <c r="Y84" s="36">
        <f>'[1]G SA'!V20</f>
        <v>12006124.879999999</v>
      </c>
      <c r="Z84" s="33"/>
      <c r="AA84" s="36">
        <f>'[1]G SA'!Y20</f>
        <v>15121920</v>
      </c>
      <c r="AB84" s="33"/>
      <c r="AC84" s="36"/>
      <c r="AE84" s="5"/>
      <c r="AG84" s="5"/>
      <c r="AI84" s="5"/>
      <c r="AK84" s="5"/>
    </row>
    <row r="85" spans="1:37" ht="15" customHeight="1" x14ac:dyDescent="0.25">
      <c r="I85" s="23"/>
      <c r="J85" s="24"/>
      <c r="L85" s="23"/>
      <c r="M85" s="23"/>
    </row>
    <row r="86" spans="1:37" s="1" customFormat="1" x14ac:dyDescent="0.25">
      <c r="A86" s="79" t="s">
        <v>19</v>
      </c>
      <c r="C86" s="7" t="str">
        <f>'[1]JP SA'!B2</f>
        <v>Credit History</v>
      </c>
      <c r="D86" s="7"/>
      <c r="E86" s="4"/>
      <c r="F86" s="4"/>
      <c r="H86" s="7" t="s">
        <v>7</v>
      </c>
      <c r="I86" s="7"/>
      <c r="J86" s="25"/>
      <c r="K86"/>
      <c r="L86" s="7" t="s">
        <v>8</v>
      </c>
      <c r="M86" s="76" t="s">
        <v>9</v>
      </c>
      <c r="O86" s="27" t="str">
        <f>'[1]JP SA'!F2</f>
        <v>Kaler Bottom</v>
      </c>
      <c r="Q86" s="5"/>
      <c r="S86" s="5"/>
      <c r="U86" s="5"/>
      <c r="W86" s="5"/>
      <c r="Y86" s="5"/>
      <c r="AA86" s="5"/>
      <c r="AC86" s="5"/>
      <c r="AE86" s="5"/>
      <c r="AG86" s="5"/>
      <c r="AI86" s="5"/>
      <c r="AK86" s="5"/>
    </row>
    <row r="87" spans="1:37" s="1" customFormat="1" x14ac:dyDescent="0.25">
      <c r="A87" s="80"/>
      <c r="C87" s="7" t="str">
        <f>'[1]JP SA'!B3</f>
        <v>Year</v>
      </c>
      <c r="D87" s="7" t="str">
        <f>'[1]JP SA'!C3</f>
        <v>Credits Sold</v>
      </c>
      <c r="E87" s="4" t="str">
        <f>'[1]JP SA'!D3</f>
        <v>Cost per Credit</v>
      </c>
      <c r="F87" s="4" t="s">
        <v>10</v>
      </c>
      <c r="H87" s="7" t="s">
        <v>11</v>
      </c>
      <c r="I87" s="7" t="s">
        <v>10</v>
      </c>
      <c r="J87" s="25"/>
      <c r="K87"/>
      <c r="L87" s="7" t="s">
        <v>10</v>
      </c>
      <c r="M87" s="76"/>
      <c r="O87" s="5" t="str">
        <f>'[1]JP SA'!G3</f>
        <v>Value</v>
      </c>
      <c r="Q87" s="5"/>
      <c r="S87" s="5"/>
      <c r="U87" s="5"/>
      <c r="W87" s="5"/>
      <c r="Y87" s="5"/>
      <c r="AA87" s="5"/>
      <c r="AC87" s="5"/>
      <c r="AE87" s="5"/>
      <c r="AG87" s="5"/>
      <c r="AI87" s="5"/>
      <c r="AK87" s="5"/>
    </row>
    <row r="88" spans="1:37" x14ac:dyDescent="0.25">
      <c r="A88" s="80"/>
      <c r="B88" s="77" t="s">
        <v>12</v>
      </c>
      <c r="C88" s="12" t="str">
        <f>'[1]JP SA'!B4</f>
        <v>Transition</v>
      </c>
      <c r="D88" s="12">
        <f>'[1]JP SA'!C4</f>
        <v>19</v>
      </c>
      <c r="E88" s="13">
        <f>'[1]JP SA'!D4</f>
        <v>158.01</v>
      </c>
      <c r="F88" s="13">
        <f t="shared" si="7"/>
        <v>3002.1899999999996</v>
      </c>
      <c r="H88" s="12" t="str">
        <f t="shared" si="8"/>
        <v>Transition</v>
      </c>
      <c r="I88" s="14">
        <f t="shared" ref="I88:I103" si="10">SUM(O88:BE88)</f>
        <v>3002.1899999999996</v>
      </c>
      <c r="J88" s="15"/>
      <c r="L88" s="14">
        <f t="shared" si="9"/>
        <v>0</v>
      </c>
      <c r="M88" s="76"/>
      <c r="O88" s="2">
        <f>'[1]JP SA'!G4</f>
        <v>3002.1899999999996</v>
      </c>
    </row>
    <row r="89" spans="1:37" x14ac:dyDescent="0.25">
      <c r="A89" s="80"/>
      <c r="B89" s="77"/>
      <c r="C89" s="12">
        <f>'[1]JP SA'!B5</f>
        <v>2012</v>
      </c>
      <c r="D89" s="12">
        <f>'[1]JP SA'!C5</f>
        <v>0</v>
      </c>
      <c r="E89" s="13">
        <f>'[1]JP SA'!D5</f>
        <v>0</v>
      </c>
      <c r="F89" s="13">
        <f t="shared" si="7"/>
        <v>0</v>
      </c>
      <c r="H89" s="12">
        <f t="shared" si="8"/>
        <v>2012</v>
      </c>
      <c r="I89" s="14">
        <f t="shared" si="10"/>
        <v>0</v>
      </c>
      <c r="J89" s="15"/>
      <c r="L89" s="14">
        <f t="shared" si="9"/>
        <v>0</v>
      </c>
      <c r="M89" s="76"/>
      <c r="O89" s="2">
        <f>'[1]JP SA'!G5</f>
        <v>0</v>
      </c>
    </row>
    <row r="90" spans="1:37" x14ac:dyDescent="0.25">
      <c r="A90" s="80"/>
      <c r="B90" s="77"/>
      <c r="C90" s="12">
        <f>'[1]JP SA'!B6</f>
        <v>2013</v>
      </c>
      <c r="D90" s="12">
        <f>'[1]JP SA'!C6</f>
        <v>0</v>
      </c>
      <c r="E90" s="13">
        <f>'[1]JP SA'!D6</f>
        <v>0</v>
      </c>
      <c r="F90" s="13">
        <f t="shared" si="7"/>
        <v>0</v>
      </c>
      <c r="H90" s="12">
        <f t="shared" si="8"/>
        <v>2013</v>
      </c>
      <c r="I90" s="14">
        <f t="shared" si="10"/>
        <v>0</v>
      </c>
      <c r="J90" s="15"/>
      <c r="L90" s="14">
        <f t="shared" si="9"/>
        <v>0</v>
      </c>
      <c r="M90" s="76"/>
      <c r="O90" s="2">
        <f>'[1]JP SA'!G6</f>
        <v>0</v>
      </c>
    </row>
    <row r="91" spans="1:37" x14ac:dyDescent="0.25">
      <c r="A91" s="80"/>
      <c r="B91" s="77"/>
      <c r="C91" s="12">
        <f>'[1]JP SA'!B7</f>
        <v>2014</v>
      </c>
      <c r="D91" s="12">
        <f>'[1]JP SA'!C7</f>
        <v>0</v>
      </c>
      <c r="E91" s="13">
        <f>'[1]JP SA'!D7</f>
        <v>0</v>
      </c>
      <c r="F91" s="13">
        <f t="shared" si="7"/>
        <v>0</v>
      </c>
      <c r="H91" s="12">
        <f t="shared" si="8"/>
        <v>2014</v>
      </c>
      <c r="I91" s="14">
        <f t="shared" si="10"/>
        <v>0</v>
      </c>
      <c r="J91" s="15"/>
      <c r="L91" s="14">
        <f t="shared" si="9"/>
        <v>0</v>
      </c>
      <c r="M91" s="76"/>
      <c r="O91" s="2">
        <f>'[1]JP SA'!G7</f>
        <v>0</v>
      </c>
    </row>
    <row r="92" spans="1:37" x14ac:dyDescent="0.25">
      <c r="A92" s="80"/>
      <c r="B92" s="77"/>
      <c r="C92" s="12">
        <f>'[1]JP SA'!B8</f>
        <v>2015</v>
      </c>
      <c r="D92" s="12">
        <f>'[1]JP SA'!C8</f>
        <v>1209.49</v>
      </c>
      <c r="E92" s="13">
        <f>'[1]JP SA'!D8</f>
        <v>225</v>
      </c>
      <c r="F92" s="13">
        <f t="shared" si="7"/>
        <v>272135.25</v>
      </c>
      <c r="H92" s="12">
        <f t="shared" si="8"/>
        <v>2015</v>
      </c>
      <c r="I92" s="14">
        <f t="shared" si="10"/>
        <v>111307.50000000001</v>
      </c>
      <c r="J92" s="15"/>
      <c r="L92" s="14">
        <f t="shared" si="9"/>
        <v>-160827.75</v>
      </c>
      <c r="M92" s="76"/>
      <c r="O92" s="2">
        <f>'[1]JP SA'!G8</f>
        <v>111307.50000000001</v>
      </c>
    </row>
    <row r="93" spans="1:37" x14ac:dyDescent="0.25">
      <c r="A93" s="80"/>
      <c r="B93" s="77"/>
      <c r="C93" s="12">
        <f>'[1]JP SA'!B9</f>
        <v>2016</v>
      </c>
      <c r="D93" s="12">
        <f>'[1]JP SA'!C9</f>
        <v>1140</v>
      </c>
      <c r="E93" s="13">
        <f>'[1]JP SA'!D9</f>
        <v>225</v>
      </c>
      <c r="F93" s="13">
        <f t="shared" si="7"/>
        <v>256500</v>
      </c>
      <c r="H93" s="12">
        <f t="shared" si="8"/>
        <v>2016</v>
      </c>
      <c r="I93" s="14">
        <f t="shared" si="10"/>
        <v>0</v>
      </c>
      <c r="J93" s="15"/>
      <c r="L93" s="14">
        <f t="shared" si="9"/>
        <v>-256500</v>
      </c>
      <c r="M93" s="76"/>
      <c r="O93" s="2">
        <f>'[1]JP SA'!G9</f>
        <v>0</v>
      </c>
    </row>
    <row r="94" spans="1:37" x14ac:dyDescent="0.25">
      <c r="A94" s="80"/>
      <c r="B94" s="77"/>
      <c r="C94" s="12">
        <f>'[1]JP SA'!B10</f>
        <v>2017</v>
      </c>
      <c r="D94" s="12">
        <f>'[1]JP SA'!C10</f>
        <v>0</v>
      </c>
      <c r="E94" s="13">
        <f>'[1]JP SA'!D10</f>
        <v>225</v>
      </c>
      <c r="F94" s="13">
        <f t="shared" si="7"/>
        <v>0</v>
      </c>
      <c r="H94" s="12">
        <f t="shared" si="8"/>
        <v>2017</v>
      </c>
      <c r="I94" s="14">
        <f t="shared" si="10"/>
        <v>0</v>
      </c>
      <c r="J94" s="15"/>
      <c r="L94" s="14">
        <f t="shared" si="9"/>
        <v>0</v>
      </c>
      <c r="M94" s="76"/>
      <c r="O94" s="2">
        <f>'[1]JP SA'!G10</f>
        <v>0</v>
      </c>
    </row>
    <row r="95" spans="1:37" x14ac:dyDescent="0.25">
      <c r="A95" s="80"/>
      <c r="B95" s="77"/>
      <c r="C95" s="12">
        <f>'[1]JP SA'!B11</f>
        <v>2017</v>
      </c>
      <c r="D95" s="12">
        <f>'[1]JP SA'!C11</f>
        <v>0</v>
      </c>
      <c r="E95" s="13">
        <f>'[1]JP SA'!D11</f>
        <v>224</v>
      </c>
      <c r="F95" s="13">
        <f t="shared" si="7"/>
        <v>0</v>
      </c>
      <c r="H95" s="12">
        <f t="shared" si="8"/>
        <v>2017</v>
      </c>
      <c r="I95" s="14">
        <f t="shared" si="10"/>
        <v>0</v>
      </c>
      <c r="J95" s="15"/>
      <c r="L95" s="14">
        <f t="shared" si="9"/>
        <v>0</v>
      </c>
      <c r="M95" s="76"/>
      <c r="O95" s="2">
        <f>'[1]JP SA'!G11</f>
        <v>0</v>
      </c>
    </row>
    <row r="96" spans="1:37" x14ac:dyDescent="0.25">
      <c r="A96" s="80"/>
      <c r="B96" s="77"/>
      <c r="C96" s="12">
        <f>'[1]JP SA'!B12</f>
        <v>2018</v>
      </c>
      <c r="D96" s="12">
        <f>'[1]JP SA'!C12</f>
        <v>0</v>
      </c>
      <c r="E96" s="13">
        <f>'[1]JP SA'!D12</f>
        <v>224</v>
      </c>
      <c r="F96" s="13">
        <f t="shared" si="7"/>
        <v>0</v>
      </c>
      <c r="H96" s="12">
        <f t="shared" si="8"/>
        <v>2018</v>
      </c>
      <c r="I96" s="14">
        <f t="shared" si="10"/>
        <v>0</v>
      </c>
      <c r="J96" s="15"/>
      <c r="L96" s="14">
        <f t="shared" si="9"/>
        <v>0</v>
      </c>
      <c r="M96" s="76"/>
      <c r="O96" s="2">
        <f>'[1]JP SA'!G12</f>
        <v>0</v>
      </c>
    </row>
    <row r="97" spans="1:37" s="16" customFormat="1" ht="15.75" thickBot="1" x14ac:dyDescent="0.3">
      <c r="A97" s="80"/>
      <c r="B97" s="78"/>
      <c r="C97" s="44">
        <f>'[1]JP SA'!B13</f>
        <v>2018</v>
      </c>
      <c r="D97" s="44">
        <f>'[1]JP SA'!C13</f>
        <v>480</v>
      </c>
      <c r="E97" s="45">
        <f>'[1]JP SA'!D13</f>
        <v>272</v>
      </c>
      <c r="F97" s="45">
        <f t="shared" si="7"/>
        <v>130560</v>
      </c>
      <c r="G97" s="46"/>
      <c r="H97" s="44">
        <f t="shared" si="8"/>
        <v>2018</v>
      </c>
      <c r="I97" s="55">
        <f t="shared" si="10"/>
        <v>0</v>
      </c>
      <c r="J97" s="56"/>
      <c r="K97" s="46"/>
      <c r="L97" s="55">
        <f t="shared" si="9"/>
        <v>-130560</v>
      </c>
      <c r="M97" s="59">
        <f>SUM(L88:L97)</f>
        <v>-547887.75</v>
      </c>
      <c r="N97" s="46"/>
      <c r="O97" s="49">
        <f>'[1]JP SA'!G13</f>
        <v>0</v>
      </c>
      <c r="P97" s="46"/>
      <c r="Q97" s="49"/>
      <c r="S97" s="18"/>
      <c r="U97" s="18"/>
      <c r="W97" s="18"/>
      <c r="Y97" s="18"/>
      <c r="AA97" s="18"/>
      <c r="AC97" s="18"/>
      <c r="AE97" s="18"/>
      <c r="AG97" s="18"/>
      <c r="AI97" s="18"/>
      <c r="AK97" s="18"/>
    </row>
    <row r="98" spans="1:37" x14ac:dyDescent="0.25">
      <c r="A98" s="80"/>
      <c r="C98" s="19">
        <f>'[1]JP SA'!B14</f>
        <v>2019</v>
      </c>
      <c r="D98" s="19">
        <f>'[1]JP SA'!C14</f>
        <v>0</v>
      </c>
      <c r="E98" s="20">
        <f>'[1]JP SA'!D14</f>
        <v>272</v>
      </c>
      <c r="F98" s="20">
        <f t="shared" si="7"/>
        <v>0</v>
      </c>
      <c r="H98" s="19">
        <f t="shared" si="8"/>
        <v>2019</v>
      </c>
      <c r="I98" s="21">
        <f t="shared" si="10"/>
        <v>0</v>
      </c>
      <c r="J98" s="15"/>
      <c r="L98" s="21">
        <f t="shared" si="9"/>
        <v>0</v>
      </c>
      <c r="M98" s="22"/>
      <c r="O98" s="2">
        <f>'[1]JP SA'!G14</f>
        <v>0</v>
      </c>
    </row>
    <row r="99" spans="1:37" x14ac:dyDescent="0.25">
      <c r="A99" s="80"/>
      <c r="C99" s="12">
        <f>'[1]JP SA'!B15</f>
        <v>2020</v>
      </c>
      <c r="D99" s="12">
        <f>'[1]JP SA'!C15</f>
        <v>0</v>
      </c>
      <c r="E99" s="13">
        <f>'[1]JP SA'!D15</f>
        <v>272</v>
      </c>
      <c r="F99" s="13">
        <f t="shared" si="7"/>
        <v>0</v>
      </c>
      <c r="H99" s="12">
        <f t="shared" si="8"/>
        <v>2020</v>
      </c>
      <c r="I99" s="14">
        <f t="shared" si="10"/>
        <v>0</v>
      </c>
      <c r="J99" s="15"/>
      <c r="L99" s="14">
        <f t="shared" si="9"/>
        <v>0</v>
      </c>
      <c r="M99" s="22"/>
      <c r="O99" s="2">
        <f>'[1]JP SA'!G15</f>
        <v>0</v>
      </c>
    </row>
    <row r="100" spans="1:37" x14ac:dyDescent="0.25">
      <c r="A100" s="80"/>
      <c r="C100" s="12">
        <f>'[1]JP SA'!B16</f>
        <v>2020</v>
      </c>
      <c r="D100" s="12">
        <f>'[1]JP SA'!C16</f>
        <v>66</v>
      </c>
      <c r="E100" s="13">
        <f>'[1]JP SA'!D16</f>
        <v>324</v>
      </c>
      <c r="F100" s="13">
        <f t="shared" si="7"/>
        <v>21384</v>
      </c>
      <c r="H100" s="12">
        <f t="shared" si="8"/>
        <v>2020</v>
      </c>
      <c r="I100" s="14">
        <f t="shared" si="10"/>
        <v>0</v>
      </c>
      <c r="J100" s="75" t="s">
        <v>13</v>
      </c>
      <c r="L100" s="14">
        <f t="shared" si="9"/>
        <v>-21384</v>
      </c>
      <c r="M100" s="22"/>
      <c r="O100" s="2">
        <f>'[1]JP SA'!G16</f>
        <v>0</v>
      </c>
    </row>
    <row r="101" spans="1:37" x14ac:dyDescent="0.25">
      <c r="A101" s="80"/>
      <c r="C101" s="12">
        <f>'[1]JP SA'!B17</f>
        <v>2021</v>
      </c>
      <c r="D101" s="12">
        <f>'[1]JP SA'!C17</f>
        <v>5925</v>
      </c>
      <c r="E101" s="13">
        <f>'[1]JP SA'!D17</f>
        <v>324</v>
      </c>
      <c r="F101" s="13">
        <f t="shared" si="7"/>
        <v>1919700</v>
      </c>
      <c r="H101" s="12">
        <f t="shared" si="8"/>
        <v>2021</v>
      </c>
      <c r="I101" s="14">
        <f t="shared" si="10"/>
        <v>0</v>
      </c>
      <c r="J101" s="75"/>
      <c r="L101" s="14">
        <f t="shared" si="9"/>
        <v>-1919700</v>
      </c>
      <c r="M101" s="22"/>
      <c r="O101" s="2">
        <f>'[1]JP SA'!G17</f>
        <v>0</v>
      </c>
    </row>
    <row r="102" spans="1:37" x14ac:dyDescent="0.25">
      <c r="A102" s="80"/>
      <c r="C102" s="12" t="str">
        <f>'[1]JP SA'!B18</f>
        <v>Future</v>
      </c>
      <c r="D102" s="12">
        <f>'[1]JP SA'!C18</f>
        <v>0</v>
      </c>
      <c r="E102" s="13">
        <f>'[1]JP SA'!D18</f>
        <v>324</v>
      </c>
      <c r="F102" s="13">
        <f t="shared" si="7"/>
        <v>0</v>
      </c>
      <c r="H102" s="12" t="str">
        <f t="shared" si="8"/>
        <v>Future</v>
      </c>
      <c r="I102" s="14">
        <f t="shared" si="10"/>
        <v>0</v>
      </c>
      <c r="J102" s="75"/>
      <c r="L102" s="14">
        <f t="shared" si="9"/>
        <v>0</v>
      </c>
      <c r="M102" s="22"/>
      <c r="O102" s="2">
        <f>'[1]JP SA'!G18</f>
        <v>0</v>
      </c>
    </row>
    <row r="103" spans="1:37" s="1" customFormat="1" x14ac:dyDescent="0.25">
      <c r="A103" s="81"/>
      <c r="B103" s="33"/>
      <c r="C103" s="34" t="str">
        <f>'[1]JP SA'!B19</f>
        <v>Total</v>
      </c>
      <c r="D103" s="34">
        <f>'[1]JP SA'!C19</f>
        <v>8839.49</v>
      </c>
      <c r="E103" s="35">
        <f>'[1]JP SA'!D19</f>
        <v>0</v>
      </c>
      <c r="F103" s="35">
        <f>SUM(F88:F102)</f>
        <v>2603281.44</v>
      </c>
      <c r="G103" s="33"/>
      <c r="H103" s="34" t="str">
        <f t="shared" si="8"/>
        <v>Total</v>
      </c>
      <c r="I103" s="50">
        <f t="shared" si="10"/>
        <v>114309.69000000002</v>
      </c>
      <c r="J103" s="51">
        <f>I103</f>
        <v>114309.69000000002</v>
      </c>
      <c r="K103" s="52"/>
      <c r="L103" s="50">
        <f t="shared" si="9"/>
        <v>-2488971.75</v>
      </c>
      <c r="M103" s="53"/>
      <c r="N103" s="33"/>
      <c r="O103" s="36">
        <f>'[1]JP SA'!G19</f>
        <v>114309.69000000002</v>
      </c>
      <c r="P103" s="33"/>
      <c r="Q103" s="36"/>
      <c r="S103" s="5"/>
      <c r="U103" s="5"/>
      <c r="W103" s="5"/>
      <c r="Y103" s="5"/>
      <c r="AA103" s="5"/>
      <c r="AC103" s="5"/>
      <c r="AE103" s="5"/>
      <c r="AG103" s="5"/>
      <c r="AI103" s="5"/>
      <c r="AK103" s="5"/>
    </row>
    <row r="104" spans="1:37" ht="15" customHeight="1" x14ac:dyDescent="0.25">
      <c r="I104" s="23"/>
      <c r="J104" s="24"/>
      <c r="L104" s="23"/>
      <c r="M104" s="23"/>
    </row>
    <row r="105" spans="1:37" s="1" customFormat="1" x14ac:dyDescent="0.25">
      <c r="A105" s="82" t="s">
        <v>20</v>
      </c>
      <c r="C105" s="7" t="str">
        <f>'[1]UK SA'!B2</f>
        <v>Credit History</v>
      </c>
      <c r="D105" s="7"/>
      <c r="E105" s="4"/>
      <c r="F105" s="4"/>
      <c r="H105" s="7" t="s">
        <v>7</v>
      </c>
      <c r="I105" s="7"/>
      <c r="J105" s="25"/>
      <c r="K105"/>
      <c r="L105" s="7" t="s">
        <v>8</v>
      </c>
      <c r="M105" s="76" t="s">
        <v>9</v>
      </c>
      <c r="O105" s="26" t="str">
        <f>'[1]UK SA'!F2</f>
        <v>Ross 2</v>
      </c>
      <c r="Q105" s="27" t="str">
        <f>'[1]UK SA'!I2</f>
        <v>Ross 3</v>
      </c>
      <c r="S105" s="27" t="str">
        <f>'[1]UK SA'!L2</f>
        <v>Little Sexton</v>
      </c>
      <c r="U105" s="29" t="str">
        <f>'[1]UK SA'!O2</f>
        <v>Ross 4</v>
      </c>
      <c r="W105" s="29" t="str">
        <f>'[1]UK SA'!R2</f>
        <v>Ross 5</v>
      </c>
      <c r="Y105" s="29" t="str">
        <f>'[1]UK SA'!U2</f>
        <v>Ross 6</v>
      </c>
      <c r="AA105" s="5"/>
      <c r="AC105" s="5"/>
      <c r="AE105" s="5"/>
      <c r="AG105" s="5"/>
      <c r="AI105" s="5"/>
      <c r="AK105" s="5"/>
    </row>
    <row r="106" spans="1:37" s="1" customFormat="1" x14ac:dyDescent="0.25">
      <c r="A106" s="83"/>
      <c r="C106" s="7" t="str">
        <f>'[1]UK SA'!B3</f>
        <v>Year</v>
      </c>
      <c r="D106" s="7" t="str">
        <f>'[1]UK SA'!C3</f>
        <v>Credits Sold</v>
      </c>
      <c r="E106" s="4" t="str">
        <f>'[1]UK SA'!D3</f>
        <v>Cost per Credit</v>
      </c>
      <c r="F106" s="4" t="s">
        <v>10</v>
      </c>
      <c r="H106" s="7" t="s">
        <v>11</v>
      </c>
      <c r="I106" s="7" t="s">
        <v>10</v>
      </c>
      <c r="J106" s="25"/>
      <c r="K106"/>
      <c r="L106" s="7" t="s">
        <v>10</v>
      </c>
      <c r="M106" s="76"/>
      <c r="O106" s="5" t="str">
        <f>'[1]UK SA'!G3</f>
        <v>Value</v>
      </c>
      <c r="Q106" s="5" t="str">
        <f>'[1]UK SA'!J3</f>
        <v>Value</v>
      </c>
      <c r="S106" s="5" t="str">
        <f>'[1]UK SA'!M3</f>
        <v>Value</v>
      </c>
      <c r="U106" s="5" t="str">
        <f>'[1]UK SA'!P3</f>
        <v>Value</v>
      </c>
      <c r="W106" s="5" t="str">
        <f>'[1]UK SA'!S3</f>
        <v>Value</v>
      </c>
      <c r="Y106" s="5" t="str">
        <f>'[1]UK SA'!V3</f>
        <v>Value</v>
      </c>
      <c r="AA106" s="5"/>
      <c r="AC106" s="5"/>
      <c r="AE106" s="5"/>
      <c r="AG106" s="5"/>
      <c r="AI106" s="5"/>
      <c r="AK106" s="5"/>
    </row>
    <row r="107" spans="1:37" x14ac:dyDescent="0.25">
      <c r="A107" s="83"/>
      <c r="C107" s="12" t="str">
        <f>'[1]UK SA'!B4</f>
        <v>Transition</v>
      </c>
      <c r="D107" s="12">
        <f>'[1]UK SA'!C4</f>
        <v>0</v>
      </c>
      <c r="E107" s="13">
        <f>'[1]UK SA'!D4</f>
        <v>0</v>
      </c>
      <c r="F107" s="13">
        <f t="shared" si="7"/>
        <v>0</v>
      </c>
      <c r="H107" s="12" t="str">
        <f t="shared" si="8"/>
        <v>Transition</v>
      </c>
      <c r="I107" s="14">
        <f t="shared" ref="I107:I122" si="11">SUM(O107:BE107)</f>
        <v>0</v>
      </c>
      <c r="J107" s="15"/>
      <c r="L107" s="14">
        <f t="shared" si="9"/>
        <v>0</v>
      </c>
      <c r="M107" s="76"/>
      <c r="O107" s="2">
        <f>'[1]UK SA'!G4</f>
        <v>0</v>
      </c>
      <c r="Q107" s="2">
        <f>'[1]UK SA'!J4</f>
        <v>0</v>
      </c>
      <c r="S107" s="2">
        <f>'[1]UK SA'!M4</f>
        <v>0</v>
      </c>
      <c r="U107" s="2">
        <f>'[1]UK SA'!P4</f>
        <v>0</v>
      </c>
      <c r="W107" s="2">
        <f>'[1]UK SA'!S4</f>
        <v>0</v>
      </c>
      <c r="Y107" s="2">
        <f>'[1]UK SA'!V4</f>
        <v>0</v>
      </c>
    </row>
    <row r="108" spans="1:37" x14ac:dyDescent="0.25">
      <c r="A108" s="83"/>
      <c r="B108" s="77" t="s">
        <v>12</v>
      </c>
      <c r="C108" s="12">
        <f>'[1]UK SA'!B5</f>
        <v>2012</v>
      </c>
      <c r="D108" s="12">
        <f>'[1]UK SA'!C5</f>
        <v>2349.86</v>
      </c>
      <c r="E108" s="13">
        <f>'[1]UK SA'!D5</f>
        <v>488</v>
      </c>
      <c r="F108" s="13">
        <f t="shared" si="7"/>
        <v>1146731.6800000002</v>
      </c>
      <c r="H108" s="12">
        <f t="shared" si="8"/>
        <v>2012</v>
      </c>
      <c r="I108" s="14">
        <f t="shared" si="11"/>
        <v>1146731.6800000002</v>
      </c>
      <c r="J108" s="15"/>
      <c r="L108" s="14">
        <f t="shared" si="9"/>
        <v>0</v>
      </c>
      <c r="M108" s="76"/>
      <c r="O108" s="2">
        <f>'[1]UK SA'!G5</f>
        <v>761280</v>
      </c>
      <c r="Q108" s="2">
        <f>'[1]UK SA'!J5</f>
        <v>385451.68000000005</v>
      </c>
      <c r="S108" s="2">
        <f>'[1]UK SA'!M5</f>
        <v>0</v>
      </c>
      <c r="U108" s="2">
        <f>'[1]UK SA'!P5</f>
        <v>0</v>
      </c>
      <c r="W108" s="2">
        <f>'[1]UK SA'!S5</f>
        <v>0</v>
      </c>
      <c r="Y108" s="2">
        <f>'[1]UK SA'!V5</f>
        <v>0</v>
      </c>
    </row>
    <row r="109" spans="1:37" x14ac:dyDescent="0.25">
      <c r="A109" s="83"/>
      <c r="B109" s="77"/>
      <c r="C109" s="12">
        <f>'[1]UK SA'!B6</f>
        <v>2013</v>
      </c>
      <c r="D109" s="12">
        <f>'[1]UK SA'!C6</f>
        <v>999.13</v>
      </c>
      <c r="E109" s="13">
        <f>'[1]UK SA'!D6</f>
        <v>488</v>
      </c>
      <c r="F109" s="13">
        <f t="shared" si="7"/>
        <v>487575.44</v>
      </c>
      <c r="H109" s="12">
        <f t="shared" si="8"/>
        <v>2013</v>
      </c>
      <c r="I109" s="14">
        <f t="shared" si="11"/>
        <v>487575.44</v>
      </c>
      <c r="J109" s="15"/>
      <c r="L109" s="14">
        <f t="shared" si="9"/>
        <v>0</v>
      </c>
      <c r="M109" s="76"/>
      <c r="O109" s="2">
        <f>'[1]UK SA'!G6</f>
        <v>0</v>
      </c>
      <c r="Q109" s="2">
        <f>'[1]UK SA'!J6</f>
        <v>487575.44</v>
      </c>
      <c r="S109" s="2">
        <f>'[1]UK SA'!M6</f>
        <v>0</v>
      </c>
      <c r="U109" s="2">
        <f>'[1]UK SA'!P6</f>
        <v>0</v>
      </c>
      <c r="W109" s="2">
        <f>'[1]UK SA'!S6</f>
        <v>0</v>
      </c>
      <c r="Y109" s="2">
        <f>'[1]UK SA'!V6</f>
        <v>0</v>
      </c>
    </row>
    <row r="110" spans="1:37" x14ac:dyDescent="0.25">
      <c r="A110" s="83"/>
      <c r="B110" s="77"/>
      <c r="C110" s="12">
        <f>'[1]UK SA'!B7</f>
        <v>2014</v>
      </c>
      <c r="D110" s="12">
        <f>'[1]UK SA'!C7</f>
        <v>2037.17</v>
      </c>
      <c r="E110" s="13">
        <f>'[1]UK SA'!D7</f>
        <v>488</v>
      </c>
      <c r="F110" s="13">
        <f t="shared" si="7"/>
        <v>994138.96000000008</v>
      </c>
      <c r="H110" s="12">
        <f t="shared" si="8"/>
        <v>2014</v>
      </c>
      <c r="I110" s="14">
        <f t="shared" si="11"/>
        <v>994138.96000000008</v>
      </c>
      <c r="J110" s="15"/>
      <c r="L110" s="14">
        <f t="shared" si="9"/>
        <v>0</v>
      </c>
      <c r="M110" s="76"/>
      <c r="O110" s="2">
        <f>'[1]UK SA'!G7</f>
        <v>0</v>
      </c>
      <c r="Q110" s="2">
        <f>'[1]UK SA'!J7</f>
        <v>1273.6799999998957</v>
      </c>
      <c r="S110" s="2">
        <f>'[1]UK SA'!M7</f>
        <v>992865.28000000014</v>
      </c>
      <c r="U110" s="2">
        <f>'[1]UK SA'!P7</f>
        <v>0</v>
      </c>
      <c r="W110" s="2">
        <f>'[1]UK SA'!S7</f>
        <v>0</v>
      </c>
      <c r="Y110" s="2">
        <f>'[1]UK SA'!V7</f>
        <v>0</v>
      </c>
    </row>
    <row r="111" spans="1:37" x14ac:dyDescent="0.25">
      <c r="A111" s="83"/>
      <c r="B111" s="77"/>
      <c r="C111" s="12">
        <f>'[1]UK SA'!B8</f>
        <v>2015</v>
      </c>
      <c r="D111" s="12">
        <f>'[1]UK SA'!C8</f>
        <v>965.86</v>
      </c>
      <c r="E111" s="13">
        <f>'[1]UK SA'!D8</f>
        <v>566.25</v>
      </c>
      <c r="F111" s="13">
        <f t="shared" si="7"/>
        <v>546918.22499999998</v>
      </c>
      <c r="H111" s="12">
        <f t="shared" si="8"/>
        <v>2015</v>
      </c>
      <c r="I111" s="14">
        <f t="shared" si="11"/>
        <v>546918.22499999998</v>
      </c>
      <c r="J111" s="15"/>
      <c r="L111" s="14">
        <f t="shared" si="9"/>
        <v>0</v>
      </c>
      <c r="M111" s="76"/>
      <c r="O111" s="2">
        <f>'[1]UK SA'!G8</f>
        <v>0</v>
      </c>
      <c r="Q111" s="2">
        <f>'[1]UK SA'!J8</f>
        <v>0</v>
      </c>
      <c r="S111" s="2">
        <f>'[1]UK SA'!M8</f>
        <v>546918.22499999998</v>
      </c>
      <c r="U111" s="2">
        <f>'[1]UK SA'!P8</f>
        <v>0</v>
      </c>
      <c r="W111" s="2">
        <f>'[1]UK SA'!S8</f>
        <v>0</v>
      </c>
      <c r="Y111" s="2">
        <f>'[1]UK SA'!V8</f>
        <v>0</v>
      </c>
    </row>
    <row r="112" spans="1:37" x14ac:dyDescent="0.25">
      <c r="A112" s="83"/>
      <c r="B112" s="77"/>
      <c r="C112" s="12">
        <f>'[1]UK SA'!B9</f>
        <v>2016</v>
      </c>
      <c r="D112" s="12">
        <f>'[1]UK SA'!C9</f>
        <v>7398.89</v>
      </c>
      <c r="E112" s="13">
        <f>'[1]UK SA'!D9</f>
        <v>566.25</v>
      </c>
      <c r="F112" s="13">
        <f t="shared" si="7"/>
        <v>4189621.4625000004</v>
      </c>
      <c r="H112" s="12">
        <f t="shared" si="8"/>
        <v>2016</v>
      </c>
      <c r="I112" s="14">
        <f t="shared" si="11"/>
        <v>4189621.4624999999</v>
      </c>
      <c r="J112" s="15"/>
      <c r="L112" s="14">
        <f t="shared" si="9"/>
        <v>0</v>
      </c>
      <c r="M112" s="76"/>
      <c r="O112" s="2">
        <f>'[1]UK SA'!G9</f>
        <v>0</v>
      </c>
      <c r="Q112" s="2">
        <f>'[1]UK SA'!J9</f>
        <v>0</v>
      </c>
      <c r="S112" s="2">
        <f>'[1]UK SA'!M9</f>
        <v>3593184.6749999998</v>
      </c>
      <c r="U112" s="2">
        <f>'[1]UK SA'!P9</f>
        <v>596436.78750000021</v>
      </c>
      <c r="W112" s="2">
        <f>'[1]UK SA'!S9</f>
        <v>0</v>
      </c>
      <c r="Y112" s="2">
        <f>'[1]UK SA'!V9</f>
        <v>0</v>
      </c>
    </row>
    <row r="113" spans="1:37" x14ac:dyDescent="0.25">
      <c r="A113" s="83"/>
      <c r="B113" s="77"/>
      <c r="C113" s="12">
        <f>'[1]UK SA'!B10</f>
        <v>2017</v>
      </c>
      <c r="D113" s="12">
        <f>'[1]UK SA'!C10</f>
        <v>5368.72</v>
      </c>
      <c r="E113" s="13">
        <f>'[1]UK SA'!D10</f>
        <v>566.25</v>
      </c>
      <c r="F113" s="13">
        <f t="shared" si="7"/>
        <v>3040037.7</v>
      </c>
      <c r="H113" s="12">
        <f t="shared" si="8"/>
        <v>2017</v>
      </c>
      <c r="I113" s="14">
        <f t="shared" si="11"/>
        <v>2611312.8374999999</v>
      </c>
      <c r="J113" s="15"/>
      <c r="L113" s="14">
        <f t="shared" si="9"/>
        <v>-428724.86250000028</v>
      </c>
      <c r="M113" s="76"/>
      <c r="O113" s="2">
        <f>'[1]UK SA'!G10</f>
        <v>0</v>
      </c>
      <c r="Q113" s="2">
        <f>'[1]UK SA'!J10</f>
        <v>0</v>
      </c>
      <c r="S113" s="2">
        <f>'[1]UK SA'!M10</f>
        <v>0</v>
      </c>
      <c r="U113" s="2">
        <f>'[1]UK SA'!P10</f>
        <v>650955.33749999979</v>
      </c>
      <c r="W113" s="2">
        <f>'[1]UK SA'!S10</f>
        <v>243487.5</v>
      </c>
      <c r="Y113" s="2">
        <f>'[1]UK SA'!V10</f>
        <v>1716870</v>
      </c>
    </row>
    <row r="114" spans="1:37" x14ac:dyDescent="0.25">
      <c r="A114" s="83"/>
      <c r="B114" s="77"/>
      <c r="C114" s="12">
        <f>'[1]UK SA'!B11</f>
        <v>2017</v>
      </c>
      <c r="D114" s="12">
        <f>'[1]UK SA'!C11</f>
        <v>0</v>
      </c>
      <c r="E114" s="13">
        <f>'[1]UK SA'!D11</f>
        <v>568</v>
      </c>
      <c r="F114" s="13">
        <f t="shared" si="7"/>
        <v>0</v>
      </c>
      <c r="H114" s="12">
        <f t="shared" si="8"/>
        <v>2017</v>
      </c>
      <c r="I114" s="14">
        <f t="shared" si="11"/>
        <v>0</v>
      </c>
      <c r="J114" s="15"/>
      <c r="L114" s="14">
        <f t="shared" si="9"/>
        <v>0</v>
      </c>
      <c r="M114" s="76"/>
      <c r="O114" s="2">
        <f>'[1]UK SA'!G11</f>
        <v>0</v>
      </c>
      <c r="Q114" s="2">
        <f>'[1]UK SA'!J11</f>
        <v>0</v>
      </c>
      <c r="S114" s="2">
        <f>'[1]UK SA'!M11</f>
        <v>0</v>
      </c>
      <c r="U114" s="2">
        <f>'[1]UK SA'!P11</f>
        <v>0</v>
      </c>
      <c r="W114" s="2">
        <f>'[1]UK SA'!S11</f>
        <v>0</v>
      </c>
      <c r="Y114" s="2">
        <f>'[1]UK SA'!V11</f>
        <v>0</v>
      </c>
    </row>
    <row r="115" spans="1:37" x14ac:dyDescent="0.25">
      <c r="A115" s="83"/>
      <c r="B115" s="77"/>
      <c r="C115" s="12">
        <f>'[1]UK SA'!B12</f>
        <v>2018</v>
      </c>
      <c r="D115" s="12">
        <f>'[1]UK SA'!C12</f>
        <v>1648</v>
      </c>
      <c r="E115" s="13">
        <f>'[1]UK SA'!D12</f>
        <v>568</v>
      </c>
      <c r="F115" s="13">
        <f t="shared" si="7"/>
        <v>936064</v>
      </c>
      <c r="H115" s="12">
        <f t="shared" si="8"/>
        <v>2018</v>
      </c>
      <c r="I115" s="14">
        <f t="shared" si="11"/>
        <v>0</v>
      </c>
      <c r="J115" s="15"/>
      <c r="L115" s="14">
        <f t="shared" si="9"/>
        <v>-936064</v>
      </c>
      <c r="M115" s="76"/>
      <c r="O115" s="2">
        <f>'[1]UK SA'!G12</f>
        <v>0</v>
      </c>
      <c r="Q115" s="2">
        <f>'[1]UK SA'!J12</f>
        <v>0</v>
      </c>
      <c r="S115" s="2">
        <f>'[1]UK SA'!M12</f>
        <v>0</v>
      </c>
      <c r="U115" s="2">
        <f>'[1]UK SA'!P12</f>
        <v>0</v>
      </c>
      <c r="W115" s="2">
        <f>'[1]UK SA'!S12</f>
        <v>0</v>
      </c>
      <c r="Y115" s="2">
        <f>'[1]UK SA'!V12</f>
        <v>0</v>
      </c>
    </row>
    <row r="116" spans="1:37" s="16" customFormat="1" ht="15.75" thickBot="1" x14ac:dyDescent="0.3">
      <c r="A116" s="83"/>
      <c r="B116" s="78"/>
      <c r="C116" s="44">
        <f>'[1]UK SA'!B13</f>
        <v>2018</v>
      </c>
      <c r="D116" s="44">
        <f>'[1]UK SA'!C13</f>
        <v>1296</v>
      </c>
      <c r="E116" s="45">
        <f>'[1]UK SA'!D13</f>
        <v>628</v>
      </c>
      <c r="F116" s="45">
        <f t="shared" si="7"/>
        <v>813888</v>
      </c>
      <c r="G116" s="46"/>
      <c r="H116" s="44">
        <f t="shared" si="8"/>
        <v>2018</v>
      </c>
      <c r="I116" s="55">
        <f t="shared" si="11"/>
        <v>0</v>
      </c>
      <c r="J116" s="56"/>
      <c r="K116" s="46"/>
      <c r="L116" s="55">
        <f t="shared" si="9"/>
        <v>-813888</v>
      </c>
      <c r="M116" s="57">
        <f>SUM(L107:L116)</f>
        <v>-2178676.8625000003</v>
      </c>
      <c r="N116" s="46"/>
      <c r="O116" s="49">
        <f>'[1]UK SA'!G13</f>
        <v>0</v>
      </c>
      <c r="P116" s="46"/>
      <c r="Q116" s="49">
        <f>'[1]UK SA'!J13</f>
        <v>0</v>
      </c>
      <c r="R116" s="46"/>
      <c r="S116" s="49">
        <f>'[1]UK SA'!M13</f>
        <v>0</v>
      </c>
      <c r="T116" s="46"/>
      <c r="U116" s="49">
        <f>'[1]UK SA'!P13</f>
        <v>0</v>
      </c>
      <c r="V116" s="46"/>
      <c r="W116" s="49">
        <f>'[1]UK SA'!S13</f>
        <v>0</v>
      </c>
      <c r="X116" s="46"/>
      <c r="Y116" s="49">
        <f>'[1]UK SA'!V13</f>
        <v>0</v>
      </c>
      <c r="Z116" s="46"/>
      <c r="AA116" s="49"/>
      <c r="AC116" s="18"/>
      <c r="AE116" s="18"/>
      <c r="AG116" s="18"/>
      <c r="AI116" s="18"/>
      <c r="AK116" s="18"/>
    </row>
    <row r="117" spans="1:37" x14ac:dyDescent="0.25">
      <c r="A117" s="83"/>
      <c r="C117" s="19">
        <f>'[1]UK SA'!B14</f>
        <v>2019</v>
      </c>
      <c r="D117" s="19">
        <f>'[1]UK SA'!C14</f>
        <v>9093</v>
      </c>
      <c r="E117" s="20">
        <f>'[1]UK SA'!D14</f>
        <v>628</v>
      </c>
      <c r="F117" s="20">
        <f t="shared" si="7"/>
        <v>5710404</v>
      </c>
      <c r="H117" s="19">
        <f t="shared" si="8"/>
        <v>2019</v>
      </c>
      <c r="I117" s="21">
        <f t="shared" si="11"/>
        <v>0</v>
      </c>
      <c r="J117" s="15"/>
      <c r="L117" s="21">
        <f t="shared" si="9"/>
        <v>-5710404</v>
      </c>
      <c r="M117" s="22"/>
      <c r="O117" s="2">
        <f>'[1]UK SA'!G14</f>
        <v>0</v>
      </c>
      <c r="Q117" s="2">
        <f>'[1]UK SA'!J14</f>
        <v>0</v>
      </c>
      <c r="S117" s="2">
        <f>'[1]UK SA'!M14</f>
        <v>0</v>
      </c>
      <c r="U117" s="2">
        <f>'[1]UK SA'!P14</f>
        <v>0</v>
      </c>
      <c r="W117" s="2">
        <f>'[1]UK SA'!S14</f>
        <v>0</v>
      </c>
      <c r="Y117" s="2">
        <f>'[1]UK SA'!V14</f>
        <v>0</v>
      </c>
    </row>
    <row r="118" spans="1:37" x14ac:dyDescent="0.25">
      <c r="A118" s="83"/>
      <c r="C118" s="12">
        <f>'[1]UK SA'!B15</f>
        <v>2020</v>
      </c>
      <c r="D118" s="12">
        <f>'[1]UK SA'!C15</f>
        <v>0</v>
      </c>
      <c r="E118" s="13">
        <f>'[1]UK SA'!D15</f>
        <v>628</v>
      </c>
      <c r="F118" s="13">
        <f t="shared" si="7"/>
        <v>0</v>
      </c>
      <c r="H118" s="12">
        <f t="shared" si="8"/>
        <v>2020</v>
      </c>
      <c r="I118" s="14">
        <f t="shared" si="11"/>
        <v>0</v>
      </c>
      <c r="J118" s="15"/>
      <c r="L118" s="14">
        <f t="shared" si="9"/>
        <v>0</v>
      </c>
      <c r="M118" s="22"/>
      <c r="O118" s="2">
        <f>'[1]UK SA'!G15</f>
        <v>0</v>
      </c>
      <c r="Q118" s="2">
        <f>'[1]UK SA'!J15</f>
        <v>0</v>
      </c>
      <c r="S118" s="2">
        <f>'[1]UK SA'!M15</f>
        <v>0</v>
      </c>
      <c r="U118" s="2">
        <f>'[1]UK SA'!P15</f>
        <v>0</v>
      </c>
      <c r="W118" s="2">
        <f>'[1]UK SA'!S15</f>
        <v>0</v>
      </c>
      <c r="Y118" s="2">
        <f>'[1]UK SA'!V15</f>
        <v>0</v>
      </c>
    </row>
    <row r="119" spans="1:37" x14ac:dyDescent="0.25">
      <c r="A119" s="83"/>
      <c r="C119" s="12">
        <f>'[1]UK SA'!B16</f>
        <v>2020</v>
      </c>
      <c r="D119" s="12">
        <f>'[1]UK SA'!C16</f>
        <v>634</v>
      </c>
      <c r="E119" s="13">
        <f>'[1]UK SA'!D16</f>
        <v>696</v>
      </c>
      <c r="F119" s="13">
        <f t="shared" si="7"/>
        <v>441264</v>
      </c>
      <c r="H119" s="12">
        <f t="shared" si="8"/>
        <v>2020</v>
      </c>
      <c r="I119" s="14">
        <f t="shared" si="11"/>
        <v>0</v>
      </c>
      <c r="J119" s="75" t="s">
        <v>13</v>
      </c>
      <c r="L119" s="14">
        <f t="shared" si="9"/>
        <v>-441264</v>
      </c>
      <c r="M119" s="22"/>
      <c r="O119" s="2">
        <f>'[1]UK SA'!G16</f>
        <v>0</v>
      </c>
      <c r="Q119" s="2">
        <f>'[1]UK SA'!J16</f>
        <v>0</v>
      </c>
      <c r="S119" s="2">
        <f>'[1]UK SA'!M16</f>
        <v>0</v>
      </c>
      <c r="U119" s="2">
        <f>'[1]UK SA'!P16</f>
        <v>0</v>
      </c>
      <c r="W119" s="2">
        <f>'[1]UK SA'!S16</f>
        <v>0</v>
      </c>
      <c r="Y119" s="2">
        <f>'[1]UK SA'!V16</f>
        <v>0</v>
      </c>
    </row>
    <row r="120" spans="1:37" x14ac:dyDescent="0.25">
      <c r="A120" s="83"/>
      <c r="C120" s="12">
        <f>'[1]UK SA'!B17</f>
        <v>2021</v>
      </c>
      <c r="D120" s="12">
        <f>'[1]UK SA'!C17</f>
        <v>3337</v>
      </c>
      <c r="E120" s="13">
        <f>'[1]UK SA'!D17</f>
        <v>696</v>
      </c>
      <c r="F120" s="13">
        <f t="shared" si="7"/>
        <v>2322552</v>
      </c>
      <c r="H120" s="12">
        <f t="shared" si="8"/>
        <v>2021</v>
      </c>
      <c r="I120" s="14">
        <f t="shared" si="11"/>
        <v>0</v>
      </c>
      <c r="J120" s="75"/>
      <c r="L120" s="14">
        <f t="shared" si="9"/>
        <v>-2322552</v>
      </c>
      <c r="M120" s="22"/>
      <c r="O120" s="2">
        <f>'[1]UK SA'!G17</f>
        <v>0</v>
      </c>
      <c r="Q120" s="2">
        <f>'[1]UK SA'!J17</f>
        <v>0</v>
      </c>
      <c r="S120" s="2">
        <f>'[1]UK SA'!M17</f>
        <v>0</v>
      </c>
      <c r="U120" s="2">
        <f>'[1]UK SA'!P17</f>
        <v>0</v>
      </c>
      <c r="W120" s="2">
        <f>'[1]UK SA'!S17</f>
        <v>0</v>
      </c>
      <c r="Y120" s="2">
        <f>'[1]UK SA'!V17</f>
        <v>0</v>
      </c>
    </row>
    <row r="121" spans="1:37" x14ac:dyDescent="0.25">
      <c r="A121" s="83"/>
      <c r="C121" s="12" t="str">
        <f>'[1]UK SA'!B18</f>
        <v>Future</v>
      </c>
      <c r="D121" s="12">
        <f>'[1]UK SA'!C18</f>
        <v>0</v>
      </c>
      <c r="E121" s="13">
        <f>'[1]UK SA'!D18</f>
        <v>696</v>
      </c>
      <c r="F121" s="13">
        <f t="shared" si="7"/>
        <v>0</v>
      </c>
      <c r="H121" s="12" t="str">
        <f t="shared" si="8"/>
        <v>Future</v>
      </c>
      <c r="I121" s="14">
        <f t="shared" si="11"/>
        <v>0</v>
      </c>
      <c r="J121" s="75"/>
      <c r="L121" s="14">
        <f t="shared" si="9"/>
        <v>0</v>
      </c>
      <c r="M121" s="22"/>
      <c r="O121" s="2">
        <f>'[1]UK SA'!G18</f>
        <v>0</v>
      </c>
      <c r="Q121" s="2">
        <f>'[1]UK SA'!J18</f>
        <v>0</v>
      </c>
      <c r="S121" s="2">
        <f>'[1]UK SA'!M18</f>
        <v>0</v>
      </c>
      <c r="U121" s="2">
        <f>'[1]UK SA'!P18</f>
        <v>0</v>
      </c>
      <c r="W121" s="2">
        <f>'[1]UK SA'!S18</f>
        <v>0</v>
      </c>
      <c r="Y121" s="2">
        <f>'[1]UK SA'!V18</f>
        <v>0</v>
      </c>
    </row>
    <row r="122" spans="1:37" s="1" customFormat="1" x14ac:dyDescent="0.25">
      <c r="A122" s="84"/>
      <c r="B122" s="33"/>
      <c r="C122" s="34" t="str">
        <f>'[1]UK SA'!B19</f>
        <v>Total</v>
      </c>
      <c r="D122" s="34">
        <f>'[1]UK SA'!C19</f>
        <v>35127.630000000005</v>
      </c>
      <c r="E122" s="35">
        <f>'[1]UK SA'!D19</f>
        <v>0</v>
      </c>
      <c r="F122" s="35">
        <f>SUM(F107:F121)</f>
        <v>20629195.467500001</v>
      </c>
      <c r="G122" s="33"/>
      <c r="H122" s="34" t="str">
        <f t="shared" si="8"/>
        <v>Total</v>
      </c>
      <c r="I122" s="50">
        <f t="shared" si="11"/>
        <v>9976298.6050000004</v>
      </c>
      <c r="J122" s="51">
        <f>I122-U122-W122-Y122</f>
        <v>6768548.9800000004</v>
      </c>
      <c r="K122" s="52"/>
      <c r="L122" s="50">
        <f t="shared" si="9"/>
        <v>-10652896.862500001</v>
      </c>
      <c r="M122" s="53"/>
      <c r="N122" s="33"/>
      <c r="O122" s="36">
        <f>'[1]UK SA'!G19</f>
        <v>761280</v>
      </c>
      <c r="P122" s="33"/>
      <c r="Q122" s="36">
        <f>'[1]UK SA'!J19</f>
        <v>874300.8</v>
      </c>
      <c r="R122" s="33"/>
      <c r="S122" s="36">
        <f>'[1]UK SA'!M19</f>
        <v>5132968.18</v>
      </c>
      <c r="T122" s="33"/>
      <c r="U122" s="36">
        <f>'[1]UK SA'!P19</f>
        <v>1247392.125</v>
      </c>
      <c r="V122" s="33"/>
      <c r="W122" s="36">
        <f>'[1]UK SA'!S19</f>
        <v>243487.5</v>
      </c>
      <c r="X122" s="33"/>
      <c r="Y122" s="36">
        <f>'[1]UK SA'!V19</f>
        <v>1716870</v>
      </c>
      <c r="Z122" s="33"/>
      <c r="AA122" s="36"/>
      <c r="AC122" s="5"/>
      <c r="AE122" s="5"/>
      <c r="AG122" s="5"/>
      <c r="AI122" s="5"/>
      <c r="AK122" s="5"/>
    </row>
    <row r="123" spans="1:37" ht="15" customHeight="1" x14ac:dyDescent="0.25">
      <c r="I123" s="23"/>
      <c r="J123" s="24"/>
      <c r="L123" s="23"/>
      <c r="M123" s="23"/>
    </row>
    <row r="124" spans="1:37" s="1" customFormat="1" x14ac:dyDescent="0.25">
      <c r="A124" s="82" t="s">
        <v>21</v>
      </c>
      <c r="C124" s="7" t="str">
        <f>'[1]LK SA'!B2</f>
        <v>Credit History</v>
      </c>
      <c r="D124" s="7"/>
      <c r="E124" s="4"/>
      <c r="F124" s="4"/>
      <c r="H124" s="7" t="s">
        <v>7</v>
      </c>
      <c r="I124" s="7"/>
      <c r="J124" s="25"/>
      <c r="K124"/>
      <c r="L124" s="7" t="s">
        <v>8</v>
      </c>
      <c r="M124" s="76" t="s">
        <v>9</v>
      </c>
      <c r="O124" s="26" t="str">
        <f>'[1]LK SA'!F2</f>
        <v>Minors Creek</v>
      </c>
      <c r="Q124" s="26" t="str">
        <f>'[1]LK SA'!I2</f>
        <v>Red Oak C</v>
      </c>
      <c r="S124" s="27" t="str">
        <f>'[1]LK SA'!L2</f>
        <v>Minors Creek 2 (Bogardus)</v>
      </c>
      <c r="U124" s="27" t="str">
        <f>'[1]LK SA'!O2</f>
        <v>Red Oak ABD</v>
      </c>
      <c r="W124" s="29" t="str">
        <f>'[1]LK SA'!R2</f>
        <v>Richland Creek (Ball Property)</v>
      </c>
      <c r="Y124" s="5"/>
      <c r="AA124" s="5"/>
      <c r="AC124" s="5"/>
      <c r="AE124" s="5"/>
      <c r="AG124" s="5"/>
      <c r="AI124" s="5"/>
      <c r="AK124" s="5"/>
    </row>
    <row r="125" spans="1:37" s="1" customFormat="1" x14ac:dyDescent="0.25">
      <c r="A125" s="83"/>
      <c r="C125" s="7" t="str">
        <f>'[1]LK SA'!B3</f>
        <v>Year</v>
      </c>
      <c r="D125" s="7" t="str">
        <f>'[1]LK SA'!C3</f>
        <v>Credits Sold</v>
      </c>
      <c r="E125" s="4" t="str">
        <f>'[1]LK SA'!D3</f>
        <v>Cost per Credit</v>
      </c>
      <c r="F125" s="4" t="s">
        <v>10</v>
      </c>
      <c r="H125" s="7" t="s">
        <v>11</v>
      </c>
      <c r="I125" s="7" t="s">
        <v>10</v>
      </c>
      <c r="J125" s="25"/>
      <c r="K125"/>
      <c r="L125" s="7" t="s">
        <v>10</v>
      </c>
      <c r="M125" s="76"/>
      <c r="O125" s="5" t="str">
        <f>'[1]LK SA'!G3</f>
        <v>Value</v>
      </c>
      <c r="Q125" s="5" t="str">
        <f>'[1]LK SA'!J3</f>
        <v>Value</v>
      </c>
      <c r="S125" s="5" t="str">
        <f>'[1]LK SA'!M3</f>
        <v>Value</v>
      </c>
      <c r="U125" s="5" t="str">
        <f>'[1]LK SA'!P3</f>
        <v>Value</v>
      </c>
      <c r="W125" s="5" t="str">
        <f>'[1]LK SA'!S3</f>
        <v>Value</v>
      </c>
      <c r="Y125" s="5"/>
      <c r="AA125" s="5"/>
      <c r="AC125" s="5"/>
      <c r="AE125" s="5"/>
      <c r="AG125" s="5"/>
      <c r="AI125" s="5"/>
      <c r="AK125" s="5"/>
    </row>
    <row r="126" spans="1:37" x14ac:dyDescent="0.25">
      <c r="A126" s="83"/>
      <c r="C126" s="12" t="str">
        <f>'[1]LK SA'!B4</f>
        <v>Transition</v>
      </c>
      <c r="D126" s="12">
        <f>'[1]LK SA'!C4</f>
        <v>0</v>
      </c>
      <c r="E126" s="13">
        <f>'[1]LK SA'!D4</f>
        <v>0</v>
      </c>
      <c r="F126" s="13">
        <f t="shared" si="7"/>
        <v>0</v>
      </c>
      <c r="H126" s="12" t="str">
        <f t="shared" si="8"/>
        <v>Transition</v>
      </c>
      <c r="I126" s="14">
        <f t="shared" ref="I126:I138" si="12">SUM(O126:BE126)</f>
        <v>0</v>
      </c>
      <c r="J126" s="15"/>
      <c r="L126" s="14">
        <f t="shared" si="9"/>
        <v>0</v>
      </c>
      <c r="M126" s="76"/>
      <c r="O126" s="2">
        <f>'[1]LK SA'!G4</f>
        <v>0</v>
      </c>
      <c r="Q126" s="2">
        <f>'[1]LK SA'!J4</f>
        <v>0</v>
      </c>
      <c r="S126" s="2">
        <f>'[1]LK SA'!M4</f>
        <v>0</v>
      </c>
      <c r="U126" s="2">
        <f>'[1]LK SA'!P4</f>
        <v>0</v>
      </c>
      <c r="W126" s="2">
        <f>'[1]LK SA'!S4</f>
        <v>0</v>
      </c>
    </row>
    <row r="127" spans="1:37" x14ac:dyDescent="0.25">
      <c r="A127" s="83"/>
      <c r="B127" s="77" t="s">
        <v>12</v>
      </c>
      <c r="C127" s="12">
        <f>'[1]LK SA'!B5</f>
        <v>2012</v>
      </c>
      <c r="D127" s="12">
        <f>'[1]LK SA'!C5</f>
        <v>807</v>
      </c>
      <c r="E127" s="13">
        <f>'[1]LK SA'!D5</f>
        <v>192</v>
      </c>
      <c r="F127" s="13">
        <f t="shared" si="7"/>
        <v>154944</v>
      </c>
      <c r="H127" s="12">
        <f t="shared" si="8"/>
        <v>2012</v>
      </c>
      <c r="I127" s="14">
        <f t="shared" si="12"/>
        <v>154944</v>
      </c>
      <c r="J127" s="15"/>
      <c r="L127" s="14">
        <f t="shared" si="9"/>
        <v>0</v>
      </c>
      <c r="M127" s="76"/>
      <c r="O127" s="2">
        <f>'[1]LK SA'!G5</f>
        <v>154944</v>
      </c>
      <c r="Q127" s="2">
        <f>'[1]LK SA'!J5</f>
        <v>0</v>
      </c>
      <c r="S127" s="2">
        <f>'[1]LK SA'!M5</f>
        <v>0</v>
      </c>
      <c r="U127" s="2">
        <f>'[1]LK SA'!P5</f>
        <v>0</v>
      </c>
      <c r="W127" s="2">
        <f>'[1]LK SA'!S5</f>
        <v>0</v>
      </c>
    </row>
    <row r="128" spans="1:37" x14ac:dyDescent="0.25">
      <c r="A128" s="83"/>
      <c r="B128" s="77"/>
      <c r="C128" s="12">
        <f>'[1]LK SA'!B6</f>
        <v>2013</v>
      </c>
      <c r="D128" s="12">
        <f>'[1]LK SA'!C6</f>
        <v>14654.2</v>
      </c>
      <c r="E128" s="13">
        <f>'[1]LK SA'!D6</f>
        <v>192</v>
      </c>
      <c r="F128" s="13">
        <f t="shared" si="7"/>
        <v>2813606.4000000004</v>
      </c>
      <c r="H128" s="12">
        <f t="shared" si="8"/>
        <v>2013</v>
      </c>
      <c r="I128" s="14">
        <f t="shared" si="12"/>
        <v>2813606.4000000004</v>
      </c>
      <c r="J128" s="15"/>
      <c r="L128" s="14">
        <f t="shared" si="9"/>
        <v>0</v>
      </c>
      <c r="M128" s="76"/>
      <c r="O128" s="2">
        <f>'[1]LK SA'!G6</f>
        <v>2813606.4000000004</v>
      </c>
      <c r="Q128" s="2">
        <f>'[1]LK SA'!J6</f>
        <v>0</v>
      </c>
      <c r="S128" s="2">
        <f>'[1]LK SA'!M6</f>
        <v>0</v>
      </c>
      <c r="U128" s="2">
        <f>'[1]LK SA'!P6</f>
        <v>0</v>
      </c>
      <c r="W128" s="2">
        <f>'[1]LK SA'!S6</f>
        <v>0</v>
      </c>
    </row>
    <row r="129" spans="1:37" x14ac:dyDescent="0.25">
      <c r="A129" s="83"/>
      <c r="B129" s="77"/>
      <c r="C129" s="12">
        <f>'[1]LK SA'!B7</f>
        <v>2014</v>
      </c>
      <c r="D129" s="12">
        <f>'[1]LK SA'!C7</f>
        <v>606</v>
      </c>
      <c r="E129" s="13">
        <f>'[1]LK SA'!D7</f>
        <v>192</v>
      </c>
      <c r="F129" s="13">
        <f t="shared" si="7"/>
        <v>116352</v>
      </c>
      <c r="H129" s="12">
        <f t="shared" si="8"/>
        <v>2014</v>
      </c>
      <c r="I129" s="14">
        <f t="shared" si="12"/>
        <v>116352</v>
      </c>
      <c r="J129" s="15"/>
      <c r="L129" s="14">
        <f t="shared" si="9"/>
        <v>0</v>
      </c>
      <c r="M129" s="76"/>
      <c r="O129" s="2">
        <f>'[1]LK SA'!G7</f>
        <v>116352</v>
      </c>
      <c r="Q129" s="2">
        <f>'[1]LK SA'!J7</f>
        <v>0</v>
      </c>
      <c r="S129" s="2">
        <f>'[1]LK SA'!M7</f>
        <v>0</v>
      </c>
      <c r="U129" s="2">
        <f>'[1]LK SA'!P7</f>
        <v>0</v>
      </c>
      <c r="W129" s="2">
        <f>'[1]LK SA'!S7</f>
        <v>0</v>
      </c>
    </row>
    <row r="130" spans="1:37" x14ac:dyDescent="0.25">
      <c r="A130" s="83"/>
      <c r="B130" s="77"/>
      <c r="C130" s="12">
        <f>'[1]LK SA'!B8</f>
        <v>2015</v>
      </c>
      <c r="D130" s="12">
        <f>'[1]LK SA'!C8</f>
        <v>3095</v>
      </c>
      <c r="E130" s="13">
        <f>'[1]LK SA'!D8</f>
        <v>225</v>
      </c>
      <c r="F130" s="13">
        <f t="shared" si="7"/>
        <v>696375</v>
      </c>
      <c r="H130" s="12">
        <f t="shared" si="8"/>
        <v>2015</v>
      </c>
      <c r="I130" s="14">
        <f t="shared" si="12"/>
        <v>696375</v>
      </c>
      <c r="J130" s="15"/>
      <c r="L130" s="14">
        <f t="shared" si="9"/>
        <v>0</v>
      </c>
      <c r="M130" s="76"/>
      <c r="O130" s="2">
        <f>'[1]LK SA'!G8</f>
        <v>696375</v>
      </c>
      <c r="Q130" s="2">
        <f>'[1]LK SA'!J8</f>
        <v>0</v>
      </c>
      <c r="S130" s="2">
        <f>'[1]LK SA'!M8</f>
        <v>0</v>
      </c>
      <c r="U130" s="2">
        <f>'[1]LK SA'!P8</f>
        <v>0</v>
      </c>
      <c r="W130" s="2">
        <f>'[1]LK SA'!S8</f>
        <v>0</v>
      </c>
    </row>
    <row r="131" spans="1:37" x14ac:dyDescent="0.25">
      <c r="A131" s="83"/>
      <c r="B131" s="77"/>
      <c r="C131" s="12">
        <f>'[1]LK SA'!B9</f>
        <v>2016</v>
      </c>
      <c r="D131" s="12">
        <f>'[1]LK SA'!C9</f>
        <v>409</v>
      </c>
      <c r="E131" s="13">
        <f>'[1]LK SA'!D9</f>
        <v>225</v>
      </c>
      <c r="F131" s="13">
        <f t="shared" si="7"/>
        <v>92025</v>
      </c>
      <c r="H131" s="12">
        <f t="shared" si="8"/>
        <v>2016</v>
      </c>
      <c r="I131" s="14">
        <f t="shared" si="12"/>
        <v>92025</v>
      </c>
      <c r="J131" s="15"/>
      <c r="L131" s="14">
        <f t="shared" si="9"/>
        <v>0</v>
      </c>
      <c r="M131" s="76"/>
      <c r="O131" s="2">
        <f>'[1]LK SA'!G9</f>
        <v>92025</v>
      </c>
      <c r="Q131" s="2">
        <f>'[1]LK SA'!J9</f>
        <v>0</v>
      </c>
      <c r="S131" s="2">
        <f>'[1]LK SA'!M9</f>
        <v>0</v>
      </c>
      <c r="U131" s="2">
        <f>'[1]LK SA'!P9</f>
        <v>0</v>
      </c>
      <c r="W131" s="2">
        <f>'[1]LK SA'!S9</f>
        <v>0</v>
      </c>
    </row>
    <row r="132" spans="1:37" x14ac:dyDescent="0.25">
      <c r="A132" s="83"/>
      <c r="B132" s="77"/>
      <c r="C132" s="12">
        <f>'[1]LK SA'!B10</f>
        <v>2017</v>
      </c>
      <c r="D132" s="12">
        <f>'[1]LK SA'!C10</f>
        <v>883</v>
      </c>
      <c r="E132" s="13">
        <f>'[1]LK SA'!D10</f>
        <v>225</v>
      </c>
      <c r="F132" s="13">
        <f t="shared" si="7"/>
        <v>198675</v>
      </c>
      <c r="H132" s="12">
        <f t="shared" si="8"/>
        <v>2017</v>
      </c>
      <c r="I132" s="14">
        <f t="shared" si="12"/>
        <v>198675</v>
      </c>
      <c r="J132" s="15"/>
      <c r="L132" s="14">
        <f t="shared" si="9"/>
        <v>0</v>
      </c>
      <c r="M132" s="76"/>
      <c r="O132" s="2">
        <f>'[1]LK SA'!G10</f>
        <v>198675</v>
      </c>
      <c r="Q132" s="2">
        <f>'[1]LK SA'!J10</f>
        <v>0</v>
      </c>
      <c r="S132" s="2">
        <f>'[1]LK SA'!M10</f>
        <v>0</v>
      </c>
      <c r="U132" s="2">
        <f>'[1]LK SA'!P10</f>
        <v>0</v>
      </c>
      <c r="W132" s="2">
        <f>'[1]LK SA'!S10</f>
        <v>0</v>
      </c>
    </row>
    <row r="133" spans="1:37" x14ac:dyDescent="0.25">
      <c r="A133" s="83"/>
      <c r="B133" s="77"/>
      <c r="C133" s="12">
        <f>'[1]LK SA'!B11</f>
        <v>2017</v>
      </c>
      <c r="D133" s="12">
        <f>'[1]LK SA'!C11</f>
        <v>240</v>
      </c>
      <c r="E133" s="13">
        <f>'[1]LK SA'!D11</f>
        <v>224</v>
      </c>
      <c r="F133" s="13">
        <f t="shared" si="7"/>
        <v>53760</v>
      </c>
      <c r="H133" s="12">
        <f t="shared" si="8"/>
        <v>2017</v>
      </c>
      <c r="I133" s="14">
        <f t="shared" si="12"/>
        <v>53760</v>
      </c>
      <c r="J133" s="15"/>
      <c r="L133" s="14">
        <f t="shared" si="9"/>
        <v>0</v>
      </c>
      <c r="M133" s="76"/>
      <c r="O133" s="2">
        <f>'[1]LK SA'!G11</f>
        <v>53760</v>
      </c>
      <c r="Q133" s="2">
        <f>'[1]LK SA'!J11</f>
        <v>0</v>
      </c>
      <c r="S133" s="2">
        <f>'[1]LK SA'!M11</f>
        <v>0</v>
      </c>
      <c r="U133" s="2">
        <f>'[1]LK SA'!P11</f>
        <v>0</v>
      </c>
      <c r="W133" s="2">
        <f>'[1]LK SA'!S11</f>
        <v>0</v>
      </c>
    </row>
    <row r="134" spans="1:37" x14ac:dyDescent="0.25">
      <c r="A134" s="83"/>
      <c r="B134" s="77"/>
      <c r="C134" s="12">
        <f>'[1]LK SA'!B12</f>
        <v>2018</v>
      </c>
      <c r="D134" s="12">
        <f>'[1]LK SA'!C12</f>
        <v>618</v>
      </c>
      <c r="E134" s="13">
        <f>'[1]LK SA'!D12</f>
        <v>224</v>
      </c>
      <c r="F134" s="13">
        <f t="shared" si="7"/>
        <v>138432</v>
      </c>
      <c r="H134" s="12">
        <f t="shared" si="8"/>
        <v>2018</v>
      </c>
      <c r="I134" s="14">
        <f t="shared" si="12"/>
        <v>138432</v>
      </c>
      <c r="J134" s="15"/>
      <c r="L134" s="14">
        <f t="shared" si="9"/>
        <v>0</v>
      </c>
      <c r="M134" s="76"/>
      <c r="O134" s="2">
        <f>'[1]LK SA'!G12</f>
        <v>138432</v>
      </c>
      <c r="Q134" s="2">
        <f>'[1]LK SA'!J12</f>
        <v>0</v>
      </c>
      <c r="S134" s="2">
        <f>'[1]LK SA'!M12</f>
        <v>0</v>
      </c>
      <c r="U134" s="2">
        <f>'[1]LK SA'!P12</f>
        <v>0</v>
      </c>
      <c r="W134" s="2">
        <f>'[1]LK SA'!S12</f>
        <v>0</v>
      </c>
    </row>
    <row r="135" spans="1:37" s="16" customFormat="1" ht="15.75" thickBot="1" x14ac:dyDescent="0.3">
      <c r="A135" s="83"/>
      <c r="B135" s="78"/>
      <c r="C135" s="44">
        <f>'[1]LK SA'!B13</f>
        <v>2018</v>
      </c>
      <c r="D135" s="44">
        <f>'[1]LK SA'!C13</f>
        <v>586</v>
      </c>
      <c r="E135" s="45">
        <f>'[1]LK SA'!D13</f>
        <v>228</v>
      </c>
      <c r="F135" s="45">
        <f t="shared" si="7"/>
        <v>133608</v>
      </c>
      <c r="G135" s="46"/>
      <c r="H135" s="44">
        <f t="shared" si="8"/>
        <v>2018</v>
      </c>
      <c r="I135" s="55">
        <f t="shared" si="12"/>
        <v>133608</v>
      </c>
      <c r="J135" s="56"/>
      <c r="K135" s="46"/>
      <c r="L135" s="55">
        <f t="shared" si="9"/>
        <v>0</v>
      </c>
      <c r="M135" s="57">
        <f>SUM(L126:L135)</f>
        <v>0</v>
      </c>
      <c r="N135" s="46"/>
      <c r="O135" s="49">
        <f>'[1]LK SA'!G13</f>
        <v>30278.399999999834</v>
      </c>
      <c r="P135" s="46"/>
      <c r="Q135" s="49">
        <f>'[1]LK SA'!J13</f>
        <v>103329.60000000017</v>
      </c>
      <c r="R135" s="46"/>
      <c r="S135" s="49">
        <f>'[1]LK SA'!M13</f>
        <v>0</v>
      </c>
      <c r="T135" s="46"/>
      <c r="U135" s="49">
        <f>'[1]LK SA'!P13</f>
        <v>0</v>
      </c>
      <c r="V135" s="46"/>
      <c r="W135" s="49">
        <f>'[1]LK SA'!S13</f>
        <v>0</v>
      </c>
      <c r="X135" s="46"/>
      <c r="Y135" s="49"/>
      <c r="AA135" s="18"/>
      <c r="AC135" s="18"/>
      <c r="AE135" s="18"/>
      <c r="AG135" s="18"/>
      <c r="AI135" s="18"/>
      <c r="AK135" s="18"/>
    </row>
    <row r="136" spans="1:37" x14ac:dyDescent="0.25">
      <c r="A136" s="83"/>
      <c r="C136" s="19">
        <f>'[1]LK SA'!B14</f>
        <v>2019</v>
      </c>
      <c r="D136" s="19">
        <f>'[1]LK SA'!C14</f>
        <v>1043</v>
      </c>
      <c r="E136" s="20">
        <f>'[1]LK SA'!D14</f>
        <v>228</v>
      </c>
      <c r="F136" s="20">
        <f t="shared" si="7"/>
        <v>237804</v>
      </c>
      <c r="H136" s="19">
        <f t="shared" si="8"/>
        <v>2019</v>
      </c>
      <c r="I136" s="21">
        <f t="shared" si="12"/>
        <v>237804</v>
      </c>
      <c r="J136" s="15"/>
      <c r="L136" s="21">
        <f t="shared" si="9"/>
        <v>0</v>
      </c>
      <c r="M136" s="22"/>
      <c r="O136" s="2">
        <f>'[1]LK SA'!G14</f>
        <v>0</v>
      </c>
      <c r="Q136" s="2">
        <f>'[1]LK SA'!J14</f>
        <v>237804</v>
      </c>
      <c r="S136" s="2">
        <f>'[1]LK SA'!M14</f>
        <v>0</v>
      </c>
      <c r="U136" s="2">
        <f>'[1]LK SA'!P14</f>
        <v>0</v>
      </c>
      <c r="W136" s="2">
        <f>'[1]LK SA'!S14</f>
        <v>0</v>
      </c>
    </row>
    <row r="137" spans="1:37" x14ac:dyDescent="0.25">
      <c r="A137" s="83"/>
      <c r="C137" s="12">
        <f>'[1]LK SA'!B15</f>
        <v>2020</v>
      </c>
      <c r="D137" s="12">
        <f>'[1]LK SA'!C15</f>
        <v>3565</v>
      </c>
      <c r="E137" s="13">
        <f>'[1]LK SA'!D15</f>
        <v>228</v>
      </c>
      <c r="F137" s="13">
        <f t="shared" si="7"/>
        <v>812820</v>
      </c>
      <c r="H137" s="12">
        <f t="shared" si="8"/>
        <v>2020</v>
      </c>
      <c r="I137" s="14">
        <f t="shared" si="12"/>
        <v>812820</v>
      </c>
      <c r="J137" s="15"/>
      <c r="L137" s="14">
        <f t="shared" si="9"/>
        <v>0</v>
      </c>
      <c r="M137" s="22"/>
      <c r="O137" s="2">
        <f>'[1]LK SA'!G15</f>
        <v>0</v>
      </c>
      <c r="Q137" s="2">
        <f>'[1]LK SA'!J15</f>
        <v>812820</v>
      </c>
      <c r="S137" s="2">
        <f>'[1]LK SA'!M15</f>
        <v>0</v>
      </c>
      <c r="U137" s="2">
        <f>'[1]LK SA'!P15</f>
        <v>0</v>
      </c>
      <c r="W137" s="2">
        <f>'[1]LK SA'!S15</f>
        <v>0</v>
      </c>
    </row>
    <row r="138" spans="1:37" x14ac:dyDescent="0.25">
      <c r="A138" s="83"/>
      <c r="C138" s="12">
        <f>'[1]LK SA'!B16</f>
        <v>2020</v>
      </c>
      <c r="D138" s="12">
        <f>'[1]LK SA'!C16</f>
        <v>1211</v>
      </c>
      <c r="E138" s="13">
        <f>'[1]LK SA'!D16</f>
        <v>264</v>
      </c>
      <c r="F138" s="13">
        <f t="shared" si="7"/>
        <v>319704</v>
      </c>
      <c r="H138" s="12">
        <f t="shared" si="8"/>
        <v>2020</v>
      </c>
      <c r="I138" s="14">
        <f t="shared" si="12"/>
        <v>319704</v>
      </c>
      <c r="J138" s="75" t="s">
        <v>13</v>
      </c>
      <c r="L138" s="14">
        <f t="shared" si="9"/>
        <v>0</v>
      </c>
      <c r="M138" s="22"/>
      <c r="O138" s="2">
        <f>'[1]LK SA'!G16</f>
        <v>0</v>
      </c>
      <c r="Q138" s="2">
        <f>'[1]LK SA'!J16</f>
        <v>319704</v>
      </c>
      <c r="S138" s="2">
        <f>'[1]LK SA'!M16</f>
        <v>0</v>
      </c>
      <c r="U138" s="2">
        <f>'[1]LK SA'!P16</f>
        <v>0</v>
      </c>
      <c r="W138" s="2">
        <f>'[1]LK SA'!S16</f>
        <v>0</v>
      </c>
    </row>
    <row r="139" spans="1:37" x14ac:dyDescent="0.25">
      <c r="A139" s="83"/>
      <c r="C139" s="12">
        <f>'[1]LK SA'!B17</f>
        <v>2021</v>
      </c>
      <c r="D139" s="12">
        <f>'[1]LK SA'!C17</f>
        <v>0</v>
      </c>
      <c r="E139" s="13">
        <f>'[1]LK SA'!D17</f>
        <v>264</v>
      </c>
      <c r="F139" s="13">
        <f t="shared" ref="F139:F211" si="13">D139*E139</f>
        <v>0</v>
      </c>
      <c r="H139" s="12">
        <f t="shared" ref="H139:H211" si="14">C139</f>
        <v>2021</v>
      </c>
      <c r="I139" s="14">
        <f t="shared" ref="I139:I211" si="15">SUM(O139:BE139)</f>
        <v>0</v>
      </c>
      <c r="J139" s="75"/>
      <c r="L139" s="14">
        <f t="shared" ref="L139:L211" si="16">I139-F139</f>
        <v>0</v>
      </c>
      <c r="M139" s="22"/>
      <c r="O139" s="2">
        <f>'[1]LK SA'!G17</f>
        <v>0</v>
      </c>
      <c r="Q139" s="2">
        <f>'[1]LK SA'!J17</f>
        <v>0</v>
      </c>
      <c r="S139" s="2">
        <f>'[1]LK SA'!M17</f>
        <v>0</v>
      </c>
      <c r="U139" s="2">
        <f>'[1]LK SA'!P17</f>
        <v>0</v>
      </c>
      <c r="W139" s="2">
        <f>'[1]LK SA'!S17</f>
        <v>0</v>
      </c>
    </row>
    <row r="140" spans="1:37" x14ac:dyDescent="0.25">
      <c r="A140" s="83"/>
      <c r="C140" s="42" t="str">
        <f>'[1]LK SA'!B18</f>
        <v>Future</v>
      </c>
      <c r="D140" s="42">
        <f>'[1]LK SA'!C18</f>
        <v>0</v>
      </c>
      <c r="E140" s="43">
        <f>'[1]LK SA'!D18</f>
        <v>264</v>
      </c>
      <c r="F140" s="43">
        <f t="shared" si="13"/>
        <v>0</v>
      </c>
      <c r="H140" s="42" t="str">
        <f t="shared" si="14"/>
        <v>Future</v>
      </c>
      <c r="I140" s="54">
        <f t="shared" si="15"/>
        <v>11560612.800000001</v>
      </c>
      <c r="J140" s="75"/>
      <c r="L140" s="54">
        <f t="shared" si="16"/>
        <v>11560612.800000001</v>
      </c>
      <c r="M140" s="22"/>
      <c r="O140" s="2">
        <f>'[1]LK SA'!G18</f>
        <v>0</v>
      </c>
      <c r="Q140" s="2">
        <f>'[1]LK SA'!J18</f>
        <v>234115.19999999981</v>
      </c>
      <c r="S140" s="2">
        <f>'[1]LK SA'!M18</f>
        <v>172497.6</v>
      </c>
      <c r="U140" s="2">
        <f>'[1]LK SA'!P18</f>
        <v>6315408</v>
      </c>
      <c r="W140" s="2">
        <f>'[1]LK SA'!S18</f>
        <v>4838592</v>
      </c>
    </row>
    <row r="141" spans="1:37" s="1" customFormat="1" x14ac:dyDescent="0.25">
      <c r="A141" s="84"/>
      <c r="B141" s="60"/>
      <c r="C141" s="34" t="str">
        <f>'[1]LK SA'!B19</f>
        <v>Total</v>
      </c>
      <c r="D141" s="34">
        <f>'[1]LK SA'!C19</f>
        <v>27717.200000000001</v>
      </c>
      <c r="E141" s="35">
        <f>'[1]LK SA'!D19</f>
        <v>0</v>
      </c>
      <c r="F141" s="35">
        <f>SUM(F126:F140)</f>
        <v>5768105.4000000004</v>
      </c>
      <c r="G141" s="61"/>
      <c r="H141" s="34" t="str">
        <f t="shared" si="14"/>
        <v>Total</v>
      </c>
      <c r="I141" s="50">
        <f t="shared" si="15"/>
        <v>17328718.199999999</v>
      </c>
      <c r="J141" s="62">
        <f>I141-W141</f>
        <v>12490126.199999999</v>
      </c>
      <c r="K141" s="63"/>
      <c r="L141" s="50">
        <f t="shared" si="16"/>
        <v>11560612.799999999</v>
      </c>
      <c r="M141" s="64"/>
      <c r="N141" s="61"/>
      <c r="O141" s="65">
        <f>'[1]LK SA'!G19</f>
        <v>4294447.8</v>
      </c>
      <c r="P141" s="61"/>
      <c r="Q141" s="65">
        <f>'[1]LK SA'!J19</f>
        <v>1707772.7999999998</v>
      </c>
      <c r="R141" s="61"/>
      <c r="S141" s="65">
        <f>'[1]LK SA'!M19</f>
        <v>172497.6</v>
      </c>
      <c r="T141" s="61"/>
      <c r="U141" s="65">
        <f>'[1]LK SA'!P19</f>
        <v>6315408</v>
      </c>
      <c r="V141" s="61"/>
      <c r="W141" s="65">
        <f>'[1]LK SA'!S19</f>
        <v>4838592</v>
      </c>
      <c r="X141" s="61"/>
      <c r="Y141" s="66"/>
      <c r="AA141" s="5"/>
      <c r="AC141" s="5"/>
      <c r="AE141" s="5"/>
      <c r="AG141" s="5"/>
      <c r="AI141" s="5"/>
      <c r="AK141" s="5"/>
    </row>
    <row r="142" spans="1:37" ht="15" customHeight="1" x14ac:dyDescent="0.25">
      <c r="I142" s="23"/>
      <c r="J142" s="24"/>
      <c r="L142" s="23"/>
      <c r="M142" s="23"/>
    </row>
    <row r="143" spans="1:37" s="1" customFormat="1" ht="15" customHeight="1" x14ac:dyDescent="0.25">
      <c r="A143" s="79" t="s">
        <v>22</v>
      </c>
      <c r="C143" s="7" t="str">
        <f>'[1]UL SA'!B2</f>
        <v>Credit History</v>
      </c>
      <c r="D143" s="7"/>
      <c r="E143" s="4"/>
      <c r="F143" s="4"/>
      <c r="H143" s="7" t="s">
        <v>7</v>
      </c>
      <c r="I143" s="7"/>
      <c r="J143" s="25"/>
      <c r="K143"/>
      <c r="L143" s="7" t="s">
        <v>8</v>
      </c>
      <c r="M143" s="76" t="s">
        <v>9</v>
      </c>
      <c r="O143" s="27" t="str">
        <f>'[1]UL SA'!F2</f>
        <v>Broke Leg</v>
      </c>
      <c r="Q143" s="27" t="str">
        <f>'[1]UL SA'!I2</f>
        <v>Horse Mill</v>
      </c>
      <c r="S143" s="27" t="str">
        <f>'[1]UL SA'!L2</f>
        <v>Slabcamp Branch</v>
      </c>
      <c r="U143" s="5"/>
      <c r="W143" s="5"/>
      <c r="Y143" s="5"/>
      <c r="AA143" s="5"/>
      <c r="AC143" s="5"/>
      <c r="AE143" s="5"/>
      <c r="AG143" s="5"/>
      <c r="AI143" s="5"/>
      <c r="AK143" s="5"/>
    </row>
    <row r="144" spans="1:37" s="1" customFormat="1" x14ac:dyDescent="0.25">
      <c r="A144" s="80"/>
      <c r="C144" s="7" t="str">
        <f>'[1]UL SA'!B3</f>
        <v>Year</v>
      </c>
      <c r="D144" s="7" t="str">
        <f>'[1]UL SA'!C3</f>
        <v>Credits Sold</v>
      </c>
      <c r="E144" s="4" t="str">
        <f>'[1]UL SA'!D3</f>
        <v>Cost per Credit</v>
      </c>
      <c r="F144" s="4" t="s">
        <v>10</v>
      </c>
      <c r="H144" s="7" t="s">
        <v>11</v>
      </c>
      <c r="I144" s="7" t="s">
        <v>10</v>
      </c>
      <c r="J144" s="25"/>
      <c r="K144"/>
      <c r="L144" s="7" t="s">
        <v>10</v>
      </c>
      <c r="M144" s="76"/>
      <c r="O144" s="5" t="str">
        <f>'[1]UL SA'!G3</f>
        <v>Value</v>
      </c>
      <c r="Q144" s="5" t="str">
        <f>'[1]UL SA'!J3</f>
        <v>Value</v>
      </c>
      <c r="S144" s="5" t="str">
        <f>'[1]UL SA'!M3</f>
        <v>Value</v>
      </c>
      <c r="U144" s="5"/>
      <c r="W144" s="5"/>
      <c r="Y144" s="5"/>
      <c r="AA144" s="5"/>
      <c r="AC144" s="5"/>
      <c r="AE144" s="5"/>
      <c r="AG144" s="5"/>
      <c r="AI144" s="5"/>
      <c r="AK144" s="5"/>
    </row>
    <row r="145" spans="1:37" x14ac:dyDescent="0.25">
      <c r="A145" s="80"/>
      <c r="C145" s="12" t="str">
        <f>'[1]UL SA'!B4</f>
        <v>Transition</v>
      </c>
      <c r="D145" s="12">
        <f>'[1]UL SA'!C4</f>
        <v>258</v>
      </c>
      <c r="E145" s="13">
        <f>'[1]UL SA'!D4</f>
        <v>457.5</v>
      </c>
      <c r="F145" s="13">
        <f t="shared" si="13"/>
        <v>118035</v>
      </c>
      <c r="H145" s="12" t="str">
        <f t="shared" si="14"/>
        <v>Transition</v>
      </c>
      <c r="I145" s="14">
        <f t="shared" si="15"/>
        <v>118035</v>
      </c>
      <c r="J145" s="15"/>
      <c r="L145" s="14">
        <f t="shared" si="16"/>
        <v>0</v>
      </c>
      <c r="M145" s="76"/>
      <c r="O145" s="2">
        <f>'[1]UL SA'!G4</f>
        <v>118035</v>
      </c>
      <c r="Q145" s="2">
        <f>'[1]UL SA'!J4</f>
        <v>0</v>
      </c>
      <c r="S145" s="2">
        <f>'[1]UL SA'!M4</f>
        <v>0</v>
      </c>
    </row>
    <row r="146" spans="1:37" x14ac:dyDescent="0.25">
      <c r="A146" s="80"/>
      <c r="B146" s="77" t="s">
        <v>12</v>
      </c>
      <c r="C146" s="12">
        <f>'[1]UL SA'!B5</f>
        <v>2012</v>
      </c>
      <c r="D146" s="12">
        <f>'[1]UL SA'!C5</f>
        <v>838</v>
      </c>
      <c r="E146" s="13">
        <f>'[1]UL SA'!D5</f>
        <v>488</v>
      </c>
      <c r="F146" s="13">
        <f t="shared" si="13"/>
        <v>408944</v>
      </c>
      <c r="H146" s="12">
        <f t="shared" si="14"/>
        <v>2012</v>
      </c>
      <c r="I146" s="14">
        <f t="shared" si="15"/>
        <v>408944</v>
      </c>
      <c r="J146" s="15"/>
      <c r="L146" s="14">
        <f t="shared" si="16"/>
        <v>0</v>
      </c>
      <c r="M146" s="76"/>
      <c r="O146" s="2">
        <f>'[1]UL SA'!G5</f>
        <v>408944</v>
      </c>
      <c r="Q146" s="2">
        <f>'[1]UL SA'!J5</f>
        <v>0</v>
      </c>
      <c r="S146" s="2">
        <f>'[1]UL SA'!M5</f>
        <v>0</v>
      </c>
    </row>
    <row r="147" spans="1:37" x14ac:dyDescent="0.25">
      <c r="A147" s="80"/>
      <c r="B147" s="77"/>
      <c r="C147" s="12">
        <f>'[1]UL SA'!B6</f>
        <v>2013</v>
      </c>
      <c r="D147" s="12">
        <f>'[1]UL SA'!C6</f>
        <v>0</v>
      </c>
      <c r="E147" s="13">
        <f>'[1]UL SA'!D6</f>
        <v>0</v>
      </c>
      <c r="F147" s="13">
        <f t="shared" si="13"/>
        <v>0</v>
      </c>
      <c r="H147" s="12">
        <f t="shared" si="14"/>
        <v>2013</v>
      </c>
      <c r="I147" s="14">
        <f t="shared" si="15"/>
        <v>0</v>
      </c>
      <c r="J147" s="15"/>
      <c r="L147" s="14">
        <f t="shared" si="16"/>
        <v>0</v>
      </c>
      <c r="M147" s="76"/>
      <c r="O147" s="2">
        <f>'[1]UL SA'!G6</f>
        <v>0</v>
      </c>
      <c r="Q147" s="2">
        <f>'[1]UL SA'!J6</f>
        <v>0</v>
      </c>
      <c r="S147" s="2">
        <f>'[1]UL SA'!M6</f>
        <v>0</v>
      </c>
    </row>
    <row r="148" spans="1:37" x14ac:dyDescent="0.25">
      <c r="A148" s="80"/>
      <c r="B148" s="77"/>
      <c r="C148" s="12">
        <f>'[1]UL SA'!B7</f>
        <v>2014</v>
      </c>
      <c r="D148" s="12">
        <f>'[1]UL SA'!C7</f>
        <v>0</v>
      </c>
      <c r="E148" s="13">
        <f>'[1]UL SA'!D7</f>
        <v>0</v>
      </c>
      <c r="F148" s="13">
        <f t="shared" si="13"/>
        <v>0</v>
      </c>
      <c r="H148" s="12">
        <f t="shared" si="14"/>
        <v>2014</v>
      </c>
      <c r="I148" s="14">
        <f t="shared" si="15"/>
        <v>0</v>
      </c>
      <c r="J148" s="15"/>
      <c r="L148" s="14">
        <f t="shared" si="16"/>
        <v>0</v>
      </c>
      <c r="M148" s="76"/>
      <c r="O148" s="2">
        <f>'[1]UL SA'!G7</f>
        <v>0</v>
      </c>
      <c r="Q148" s="2">
        <f>'[1]UL SA'!J7</f>
        <v>0</v>
      </c>
      <c r="S148" s="2">
        <f>'[1]UL SA'!M7</f>
        <v>0</v>
      </c>
    </row>
    <row r="149" spans="1:37" x14ac:dyDescent="0.25">
      <c r="A149" s="80"/>
      <c r="B149" s="77"/>
      <c r="C149" s="12">
        <f>'[1]UL SA'!B8</f>
        <v>2015</v>
      </c>
      <c r="D149" s="12">
        <f>'[1]UL SA'!C8</f>
        <v>5464</v>
      </c>
      <c r="E149" s="13">
        <f>'[1]UL SA'!D8</f>
        <v>488</v>
      </c>
      <c r="F149" s="13">
        <f t="shared" si="13"/>
        <v>2666432</v>
      </c>
      <c r="H149" s="12">
        <f t="shared" si="14"/>
        <v>2015</v>
      </c>
      <c r="I149" s="14">
        <f t="shared" si="15"/>
        <v>2666432</v>
      </c>
      <c r="J149" s="15"/>
      <c r="L149" s="14">
        <f t="shared" si="16"/>
        <v>0</v>
      </c>
      <c r="M149" s="76"/>
      <c r="O149" s="2">
        <f>'[1]UL SA'!G8</f>
        <v>2666432</v>
      </c>
      <c r="Q149" s="2">
        <f>'[1]UL SA'!J8</f>
        <v>0</v>
      </c>
      <c r="S149" s="2">
        <f>'[1]UL SA'!M8</f>
        <v>0</v>
      </c>
    </row>
    <row r="150" spans="1:37" x14ac:dyDescent="0.25">
      <c r="A150" s="80"/>
      <c r="B150" s="77"/>
      <c r="C150" s="12">
        <f>'[1]UL SA'!B9</f>
        <v>2015</v>
      </c>
      <c r="D150" s="12">
        <f>'[1]UL SA'!C9</f>
        <v>1967</v>
      </c>
      <c r="E150" s="13">
        <f>'[1]UL SA'!D9</f>
        <v>566.25</v>
      </c>
      <c r="F150" s="13">
        <f t="shared" si="13"/>
        <v>1113813.75</v>
      </c>
      <c r="H150" s="12">
        <f t="shared" si="14"/>
        <v>2015</v>
      </c>
      <c r="I150" s="14">
        <f t="shared" si="15"/>
        <v>1113813.75</v>
      </c>
      <c r="J150" s="15"/>
      <c r="L150" s="14">
        <f t="shared" si="16"/>
        <v>0</v>
      </c>
      <c r="M150" s="76"/>
      <c r="O150" s="2">
        <f>'[1]UL SA'!G9</f>
        <v>1113813.75</v>
      </c>
      <c r="Q150" s="2">
        <f>'[1]UL SA'!J9</f>
        <v>0</v>
      </c>
      <c r="S150" s="2">
        <f>'[1]UL SA'!M9</f>
        <v>0</v>
      </c>
    </row>
    <row r="151" spans="1:37" x14ac:dyDescent="0.25">
      <c r="A151" s="80"/>
      <c r="B151" s="77"/>
      <c r="C151" s="12">
        <f>'[1]UL SA'!B10</f>
        <v>2016</v>
      </c>
      <c r="D151" s="12">
        <f>'[1]UL SA'!C10</f>
        <v>931</v>
      </c>
      <c r="E151" s="13">
        <f>'[1]UL SA'!D10</f>
        <v>566.25</v>
      </c>
      <c r="F151" s="13">
        <f t="shared" si="13"/>
        <v>527178.75</v>
      </c>
      <c r="H151" s="12">
        <f t="shared" si="14"/>
        <v>2016</v>
      </c>
      <c r="I151" s="14">
        <f t="shared" si="15"/>
        <v>527178.75</v>
      </c>
      <c r="J151" s="15"/>
      <c r="L151" s="14">
        <f t="shared" si="16"/>
        <v>0</v>
      </c>
      <c r="M151" s="76"/>
      <c r="O151" s="2">
        <f>'[1]UL SA'!G10</f>
        <v>527178.75</v>
      </c>
      <c r="Q151" s="2">
        <f>'[1]UL SA'!J10</f>
        <v>0</v>
      </c>
      <c r="S151" s="2">
        <f>'[1]UL SA'!M10</f>
        <v>0</v>
      </c>
    </row>
    <row r="152" spans="1:37" x14ac:dyDescent="0.25">
      <c r="A152" s="80"/>
      <c r="B152" s="77"/>
      <c r="C152" s="12">
        <f>'[1]UL SA'!B11</f>
        <v>2017</v>
      </c>
      <c r="D152" s="12">
        <f>'[1]UL SA'!C11</f>
        <v>1944.6</v>
      </c>
      <c r="E152" s="13">
        <f>'[1]UL SA'!D11</f>
        <v>566.25</v>
      </c>
      <c r="F152" s="13">
        <f t="shared" si="13"/>
        <v>1101129.75</v>
      </c>
      <c r="H152" s="12">
        <f t="shared" si="14"/>
        <v>2017</v>
      </c>
      <c r="I152" s="14">
        <f t="shared" si="15"/>
        <v>1101129.75</v>
      </c>
      <c r="J152" s="15"/>
      <c r="L152" s="14">
        <f t="shared" si="16"/>
        <v>0</v>
      </c>
      <c r="M152" s="76"/>
      <c r="O152" s="2">
        <f>'[1]UL SA'!G11</f>
        <v>1101129.75</v>
      </c>
      <c r="Q152" s="2">
        <f>'[1]UL SA'!J11</f>
        <v>0</v>
      </c>
      <c r="S152" s="2">
        <f>'[1]UL SA'!M11</f>
        <v>0</v>
      </c>
    </row>
    <row r="153" spans="1:37" x14ac:dyDescent="0.25">
      <c r="A153" s="80"/>
      <c r="B153" s="77"/>
      <c r="C153" s="12">
        <f>'[1]UL SA'!B12</f>
        <v>2017</v>
      </c>
      <c r="D153" s="12">
        <f>'[1]UL SA'!C12</f>
        <v>2271.0000000000005</v>
      </c>
      <c r="E153" s="13">
        <f>'[1]UL SA'!D12</f>
        <v>568</v>
      </c>
      <c r="F153" s="13">
        <f t="shared" si="13"/>
        <v>1289928.0000000002</v>
      </c>
      <c r="H153" s="12">
        <f t="shared" si="14"/>
        <v>2017</v>
      </c>
      <c r="I153" s="14">
        <f t="shared" si="15"/>
        <v>1289928.0000000002</v>
      </c>
      <c r="J153" s="15"/>
      <c r="L153" s="14">
        <f t="shared" si="16"/>
        <v>0</v>
      </c>
      <c r="M153" s="76"/>
      <c r="O153" s="2">
        <f>'[1]UL SA'!G12</f>
        <v>760211.20000000007</v>
      </c>
      <c r="Q153" s="2">
        <f>'[1]UL SA'!J12</f>
        <v>529716.80000000016</v>
      </c>
      <c r="S153" s="2">
        <f>'[1]UL SA'!M12</f>
        <v>0</v>
      </c>
    </row>
    <row r="154" spans="1:37" x14ac:dyDescent="0.25">
      <c r="A154" s="80"/>
      <c r="B154" s="77"/>
      <c r="C154" s="12">
        <f>'[1]UL SA'!B13</f>
        <v>2018</v>
      </c>
      <c r="D154" s="12">
        <f>'[1]UL SA'!C13</f>
        <v>0</v>
      </c>
      <c r="E154" s="13">
        <f>'[1]UL SA'!D13</f>
        <v>568</v>
      </c>
      <c r="F154" s="13">
        <f t="shared" si="13"/>
        <v>0</v>
      </c>
      <c r="H154" s="12">
        <f t="shared" si="14"/>
        <v>2018</v>
      </c>
      <c r="I154" s="14">
        <f t="shared" si="15"/>
        <v>0</v>
      </c>
      <c r="J154" s="15"/>
      <c r="L154" s="14">
        <f t="shared" si="16"/>
        <v>0</v>
      </c>
      <c r="M154" s="76"/>
      <c r="O154" s="2">
        <f>'[1]UL SA'!G13</f>
        <v>0</v>
      </c>
      <c r="Q154" s="2">
        <f>'[1]UL SA'!J13</f>
        <v>0</v>
      </c>
      <c r="S154" s="2">
        <f>'[1]UL SA'!M13</f>
        <v>0</v>
      </c>
    </row>
    <row r="155" spans="1:37" s="16" customFormat="1" ht="15.75" thickBot="1" x14ac:dyDescent="0.3">
      <c r="A155" s="80"/>
      <c r="B155" s="78"/>
      <c r="C155" s="44">
        <f>'[1]UL SA'!B14</f>
        <v>2018</v>
      </c>
      <c r="D155" s="44">
        <f>'[1]UL SA'!C14</f>
        <v>0</v>
      </c>
      <c r="E155" s="45">
        <f>'[1]UL SA'!D14</f>
        <v>568</v>
      </c>
      <c r="F155" s="45">
        <f t="shared" si="13"/>
        <v>0</v>
      </c>
      <c r="G155" s="46"/>
      <c r="H155" s="44">
        <f t="shared" si="14"/>
        <v>2018</v>
      </c>
      <c r="I155" s="55">
        <f t="shared" si="15"/>
        <v>0</v>
      </c>
      <c r="J155" s="56"/>
      <c r="K155" s="46"/>
      <c r="L155" s="55">
        <f t="shared" si="16"/>
        <v>0</v>
      </c>
      <c r="M155" s="57">
        <f>SUM(L145:L155)</f>
        <v>0</v>
      </c>
      <c r="N155" s="46"/>
      <c r="O155" s="49">
        <f>'[1]UL SA'!G14</f>
        <v>0</v>
      </c>
      <c r="P155" s="46"/>
      <c r="Q155" s="49">
        <f>'[1]UL SA'!J14</f>
        <v>0</v>
      </c>
      <c r="R155" s="46"/>
      <c r="S155" s="49">
        <f>'[1]UL SA'!M14</f>
        <v>0</v>
      </c>
      <c r="T155" s="46"/>
      <c r="U155" s="49"/>
      <c r="W155" s="18"/>
      <c r="Y155" s="18"/>
      <c r="AA155" s="18"/>
      <c r="AC155" s="18"/>
      <c r="AE155" s="18"/>
      <c r="AG155" s="18"/>
      <c r="AI155" s="18"/>
      <c r="AK155" s="18"/>
    </row>
    <row r="156" spans="1:37" x14ac:dyDescent="0.25">
      <c r="A156" s="80"/>
      <c r="C156" s="19">
        <f>'[1]UL SA'!B15</f>
        <v>2019</v>
      </c>
      <c r="D156" s="19">
        <f>'[1]UL SA'!C15</f>
        <v>0</v>
      </c>
      <c r="E156" s="20">
        <f>'[1]UL SA'!D15</f>
        <v>568</v>
      </c>
      <c r="F156" s="20">
        <f t="shared" si="13"/>
        <v>0</v>
      </c>
      <c r="H156" s="19">
        <f t="shared" si="14"/>
        <v>2019</v>
      </c>
      <c r="I156" s="21">
        <f t="shared" si="15"/>
        <v>0</v>
      </c>
      <c r="J156" s="15"/>
      <c r="L156" s="21">
        <f t="shared" si="16"/>
        <v>0</v>
      </c>
      <c r="M156" s="22"/>
      <c r="O156" s="2">
        <f>'[1]UL SA'!G15</f>
        <v>0</v>
      </c>
      <c r="Q156" s="2">
        <f>'[1]UL SA'!J15</f>
        <v>0</v>
      </c>
      <c r="S156" s="2">
        <f>'[1]UL SA'!M15</f>
        <v>0</v>
      </c>
    </row>
    <row r="157" spans="1:37" x14ac:dyDescent="0.25">
      <c r="A157" s="80"/>
      <c r="C157" s="12">
        <f>'[1]UL SA'!B16</f>
        <v>2020</v>
      </c>
      <c r="D157" s="12">
        <f>'[1]UL SA'!C16</f>
        <v>0</v>
      </c>
      <c r="E157" s="13">
        <f>'[1]UL SA'!D16</f>
        <v>568</v>
      </c>
      <c r="F157" s="13">
        <f t="shared" si="13"/>
        <v>0</v>
      </c>
      <c r="H157" s="12">
        <f t="shared" si="14"/>
        <v>2020</v>
      </c>
      <c r="I157" s="14">
        <f t="shared" si="15"/>
        <v>0</v>
      </c>
      <c r="J157" s="15"/>
      <c r="L157" s="14">
        <f t="shared" si="16"/>
        <v>0</v>
      </c>
      <c r="M157" s="22"/>
      <c r="O157" s="2">
        <f>'[1]UL SA'!G16</f>
        <v>0</v>
      </c>
      <c r="Q157" s="2">
        <f>'[1]UL SA'!J16</f>
        <v>0</v>
      </c>
      <c r="S157" s="2">
        <f>'[1]UL SA'!M16</f>
        <v>0</v>
      </c>
    </row>
    <row r="158" spans="1:37" ht="15" customHeight="1" x14ac:dyDescent="0.25">
      <c r="A158" s="80"/>
      <c r="C158" s="12">
        <f>'[1]UL SA'!B17</f>
        <v>2020</v>
      </c>
      <c r="D158" s="12">
        <f>'[1]UL SA'!C17</f>
        <v>219</v>
      </c>
      <c r="E158" s="13">
        <f>'[1]UL SA'!D17</f>
        <v>600</v>
      </c>
      <c r="F158" s="13">
        <f t="shared" si="13"/>
        <v>131400</v>
      </c>
      <c r="H158" s="12">
        <f t="shared" si="14"/>
        <v>2020</v>
      </c>
      <c r="I158" s="14">
        <f t="shared" si="15"/>
        <v>131400</v>
      </c>
      <c r="J158" s="75" t="s">
        <v>13</v>
      </c>
      <c r="L158" s="14">
        <f t="shared" si="16"/>
        <v>0</v>
      </c>
      <c r="M158" s="22"/>
      <c r="O158" s="2">
        <f>'[1]UL SA'!G17</f>
        <v>0</v>
      </c>
      <c r="Q158" s="2">
        <f>'[1]UL SA'!J17</f>
        <v>131400</v>
      </c>
      <c r="S158" s="2">
        <f>'[1]UL SA'!M17</f>
        <v>0</v>
      </c>
    </row>
    <row r="159" spans="1:37" x14ac:dyDescent="0.25">
      <c r="A159" s="80"/>
      <c r="C159" s="12">
        <f>'[1]UL SA'!B18</f>
        <v>2021</v>
      </c>
      <c r="D159" s="12">
        <f>'[1]UL SA'!C18</f>
        <v>0</v>
      </c>
      <c r="E159" s="13">
        <f>'[1]UL SA'!D18</f>
        <v>600</v>
      </c>
      <c r="F159" s="13">
        <f t="shared" si="13"/>
        <v>0</v>
      </c>
      <c r="H159" s="12">
        <f t="shared" si="14"/>
        <v>2021</v>
      </c>
      <c r="I159" s="14">
        <f t="shared" si="15"/>
        <v>0</v>
      </c>
      <c r="J159" s="75"/>
      <c r="L159" s="14">
        <f t="shared" si="16"/>
        <v>0</v>
      </c>
      <c r="M159" s="22"/>
      <c r="O159" s="2">
        <f>'[1]UL SA'!G18</f>
        <v>0</v>
      </c>
      <c r="Q159" s="2">
        <f>'[1]UL SA'!J18</f>
        <v>0</v>
      </c>
      <c r="S159" s="2">
        <f>'[1]UL SA'!M18</f>
        <v>0</v>
      </c>
    </row>
    <row r="160" spans="1:37" x14ac:dyDescent="0.25">
      <c r="A160" s="80"/>
      <c r="C160" s="42" t="str">
        <f>'[1]UL SA'!B19</f>
        <v>Future</v>
      </c>
      <c r="D160" s="42">
        <f>'[1]UL SA'!C19</f>
        <v>0</v>
      </c>
      <c r="E160" s="43">
        <f>'[1]UL SA'!D19</f>
        <v>600</v>
      </c>
      <c r="F160" s="43">
        <f t="shared" si="13"/>
        <v>0</v>
      </c>
      <c r="H160" s="42" t="str">
        <f t="shared" si="14"/>
        <v>Future</v>
      </c>
      <c r="I160" s="54">
        <f t="shared" si="15"/>
        <v>17392680</v>
      </c>
      <c r="J160" s="75"/>
      <c r="L160" s="54">
        <f t="shared" si="16"/>
        <v>17392680</v>
      </c>
      <c r="M160" s="22"/>
      <c r="O160" s="2">
        <f>'[1]UL SA'!G19</f>
        <v>0</v>
      </c>
      <c r="Q160" s="2">
        <f>'[1]UL SA'!J19</f>
        <v>5002140</v>
      </c>
      <c r="S160" s="2">
        <f>'[1]UL SA'!M19</f>
        <v>12390540</v>
      </c>
    </row>
    <row r="161" spans="1:37" s="1" customFormat="1" ht="15" customHeight="1" x14ac:dyDescent="0.25">
      <c r="A161" s="81"/>
      <c r="B161" s="60"/>
      <c r="C161" s="34" t="str">
        <f>'[1]UL SA'!B20</f>
        <v>Total</v>
      </c>
      <c r="D161" s="34">
        <f>'[1]UL SA'!C20</f>
        <v>13892.6</v>
      </c>
      <c r="E161" s="35">
        <f>'[1]UL SA'!D20</f>
        <v>0</v>
      </c>
      <c r="F161" s="35">
        <f>SUM(F145:F160)</f>
        <v>7356861.25</v>
      </c>
      <c r="G161" s="61"/>
      <c r="H161" s="34" t="str">
        <f t="shared" si="14"/>
        <v>Total</v>
      </c>
      <c r="I161" s="50">
        <f t="shared" si="15"/>
        <v>24749541.25</v>
      </c>
      <c r="J161" s="62">
        <f>I161</f>
        <v>24749541.25</v>
      </c>
      <c r="K161" s="63"/>
      <c r="L161" s="50">
        <f t="shared" si="16"/>
        <v>17392680</v>
      </c>
      <c r="M161" s="64"/>
      <c r="N161" s="61"/>
      <c r="O161" s="65">
        <f>'[1]UL SA'!G20</f>
        <v>6695744.4500000002</v>
      </c>
      <c r="P161" s="61"/>
      <c r="Q161" s="65">
        <f>'[1]UL SA'!J20</f>
        <v>5663256.7999999998</v>
      </c>
      <c r="R161" s="61"/>
      <c r="S161" s="65">
        <f>'[1]UL SA'!M20</f>
        <v>12390540</v>
      </c>
      <c r="T161" s="61"/>
      <c r="U161" s="66"/>
      <c r="W161" s="5"/>
      <c r="Y161" s="5"/>
      <c r="AA161" s="5"/>
      <c r="AC161" s="5"/>
      <c r="AE161" s="5"/>
      <c r="AG161" s="5"/>
      <c r="AI161" s="5"/>
      <c r="AK161" s="5"/>
    </row>
    <row r="162" spans="1:37" x14ac:dyDescent="0.25">
      <c r="I162" s="23"/>
      <c r="J162" s="24"/>
      <c r="L162" s="23"/>
      <c r="M162" s="23"/>
    </row>
    <row r="163" spans="1:37" s="1" customFormat="1" ht="15" customHeight="1" x14ac:dyDescent="0.25">
      <c r="A163" s="79" t="s">
        <v>23</v>
      </c>
      <c r="C163" s="7" t="str">
        <f>'[1]LL SA'!B2</f>
        <v>Credit History</v>
      </c>
      <c r="D163" s="7"/>
      <c r="E163" s="4"/>
      <c r="F163" s="4"/>
      <c r="H163" s="7" t="s">
        <v>7</v>
      </c>
      <c r="I163" s="7"/>
      <c r="J163" s="25"/>
      <c r="K163"/>
      <c r="L163" s="7" t="s">
        <v>8</v>
      </c>
      <c r="M163" s="76" t="s">
        <v>9</v>
      </c>
      <c r="O163" s="26" t="str">
        <f>'[1]LL SA'!F2</f>
        <v xml:space="preserve">Myers </v>
      </c>
      <c r="Q163" s="28" t="str">
        <f>'[1]LL SA'!I2</f>
        <v>Big Farm</v>
      </c>
      <c r="S163" s="27" t="str">
        <f>'[1]LL SA'!L2</f>
        <v>Rock Lick Creek</v>
      </c>
      <c r="W163" s="5"/>
      <c r="Y163" s="5"/>
      <c r="AA163" s="5"/>
      <c r="AC163" s="5"/>
      <c r="AE163" s="5"/>
      <c r="AG163" s="5"/>
      <c r="AI163" s="5"/>
      <c r="AK163" s="5"/>
    </row>
    <row r="164" spans="1:37" s="1" customFormat="1" x14ac:dyDescent="0.25">
      <c r="A164" s="80"/>
      <c r="C164" s="7" t="str">
        <f>'[1]LL SA'!B3</f>
        <v>Year</v>
      </c>
      <c r="D164" s="7" t="str">
        <f>'[1]LL SA'!C3</f>
        <v>Credits Sold</v>
      </c>
      <c r="E164" s="4" t="str">
        <f>'[1]LL SA'!D3</f>
        <v>Cost per Credit</v>
      </c>
      <c r="F164" s="4" t="s">
        <v>10</v>
      </c>
      <c r="H164" s="7" t="s">
        <v>11</v>
      </c>
      <c r="I164" s="7" t="s">
        <v>10</v>
      </c>
      <c r="J164" s="25"/>
      <c r="K164"/>
      <c r="L164" s="7" t="s">
        <v>10</v>
      </c>
      <c r="M164" s="76"/>
      <c r="O164" s="5" t="str">
        <f>'[1]LL SA'!G3</f>
        <v>Value</v>
      </c>
      <c r="Q164" s="5" t="str">
        <f>'[1]LL SA'!J3</f>
        <v>Value</v>
      </c>
      <c r="S164" s="5" t="str">
        <f>'[1]LL SA'!M3</f>
        <v>Value</v>
      </c>
      <c r="W164" s="5"/>
      <c r="Y164" s="5"/>
      <c r="AA164" s="5"/>
      <c r="AC164" s="5"/>
      <c r="AE164" s="5"/>
      <c r="AG164" s="5"/>
      <c r="AI164" s="5"/>
      <c r="AK164" s="5"/>
    </row>
    <row r="165" spans="1:37" x14ac:dyDescent="0.25">
      <c r="A165" s="80"/>
      <c r="C165" s="12" t="str">
        <f>'[1]LL SA'!B4</f>
        <v>Transition</v>
      </c>
      <c r="D165" s="12">
        <f>'[1]LL SA'!C4</f>
        <v>11419</v>
      </c>
      <c r="E165" s="13">
        <f>'[1]LL SA'!D4</f>
        <v>161.25</v>
      </c>
      <c r="F165" s="13">
        <f t="shared" si="13"/>
        <v>1841313.75</v>
      </c>
      <c r="H165" s="12" t="str">
        <f t="shared" si="14"/>
        <v>Transition</v>
      </c>
      <c r="I165" s="14">
        <f>SUM(O165:BC165)</f>
        <v>1841313.75</v>
      </c>
      <c r="J165" s="15"/>
      <c r="L165" s="14">
        <f t="shared" si="16"/>
        <v>0</v>
      </c>
      <c r="M165" s="76"/>
      <c r="O165" s="2">
        <f>'[1]LL SA'!G4</f>
        <v>1841313.75</v>
      </c>
      <c r="Q165" s="2">
        <f>'[1]LL SA'!J4</f>
        <v>0</v>
      </c>
      <c r="S165" s="2">
        <f>'[1]LL SA'!M4</f>
        <v>0</v>
      </c>
    </row>
    <row r="166" spans="1:37" x14ac:dyDescent="0.25">
      <c r="A166" s="80"/>
      <c r="B166" s="77" t="s">
        <v>12</v>
      </c>
      <c r="C166" s="12">
        <f>'[1]LL SA'!B5</f>
        <v>2012</v>
      </c>
      <c r="D166" s="12">
        <f>'[1]LL SA'!C5</f>
        <v>11012</v>
      </c>
      <c r="E166" s="13">
        <f>'[1]LL SA'!D5</f>
        <v>192</v>
      </c>
      <c r="F166" s="13">
        <f t="shared" si="13"/>
        <v>2114304</v>
      </c>
      <c r="H166" s="12">
        <f t="shared" si="14"/>
        <v>2012</v>
      </c>
      <c r="I166" s="14">
        <f t="shared" ref="I166:I180" si="17">SUM(O166:BC166)</f>
        <v>2114304</v>
      </c>
      <c r="J166" s="15"/>
      <c r="L166" s="14">
        <f t="shared" si="16"/>
        <v>0</v>
      </c>
      <c r="M166" s="76"/>
      <c r="O166" s="2">
        <f>'[1]LL SA'!G5</f>
        <v>465490.56000000006</v>
      </c>
      <c r="Q166" s="2">
        <f>'[1]LL SA'!J5</f>
        <v>1648813.44</v>
      </c>
      <c r="S166" s="2">
        <f>'[1]LL SA'!M5</f>
        <v>0</v>
      </c>
    </row>
    <row r="167" spans="1:37" x14ac:dyDescent="0.25">
      <c r="A167" s="80"/>
      <c r="B167" s="77"/>
      <c r="C167" s="12">
        <f>'[1]LL SA'!B6</f>
        <v>2013</v>
      </c>
      <c r="D167" s="12">
        <f>'[1]LL SA'!C6</f>
        <v>0</v>
      </c>
      <c r="E167" s="13">
        <f>'[1]LL SA'!D6</f>
        <v>0</v>
      </c>
      <c r="F167" s="13">
        <f t="shared" si="13"/>
        <v>0</v>
      </c>
      <c r="H167" s="12">
        <f t="shared" si="14"/>
        <v>2013</v>
      </c>
      <c r="I167" s="14">
        <f t="shared" si="17"/>
        <v>0</v>
      </c>
      <c r="J167" s="15"/>
      <c r="L167" s="14">
        <f t="shared" si="16"/>
        <v>0</v>
      </c>
      <c r="M167" s="76"/>
      <c r="O167" s="2">
        <f>'[1]LL SA'!G6</f>
        <v>0</v>
      </c>
      <c r="Q167" s="2">
        <f>'[1]LL SA'!J6</f>
        <v>0</v>
      </c>
      <c r="S167" s="2">
        <f>'[1]LL SA'!M6</f>
        <v>0</v>
      </c>
    </row>
    <row r="168" spans="1:37" x14ac:dyDescent="0.25">
      <c r="A168" s="80"/>
      <c r="B168" s="77"/>
      <c r="C168" s="12">
        <f>'[1]LL SA'!B7</f>
        <v>2014</v>
      </c>
      <c r="D168" s="12">
        <f>'[1]LL SA'!C7</f>
        <v>1411</v>
      </c>
      <c r="E168" s="13">
        <f>'[1]LL SA'!D7</f>
        <v>192</v>
      </c>
      <c r="F168" s="13">
        <f t="shared" si="13"/>
        <v>270912</v>
      </c>
      <c r="H168" s="12">
        <f t="shared" si="14"/>
        <v>2014</v>
      </c>
      <c r="I168" s="14">
        <f t="shared" si="17"/>
        <v>270912</v>
      </c>
      <c r="J168" s="15"/>
      <c r="L168" s="14">
        <f t="shared" si="16"/>
        <v>0</v>
      </c>
      <c r="M168" s="76"/>
      <c r="O168" s="2">
        <f>'[1]LL SA'!G7</f>
        <v>0</v>
      </c>
      <c r="Q168" s="2">
        <f>'[1]LL SA'!J7</f>
        <v>270912</v>
      </c>
      <c r="S168" s="2">
        <f>'[1]LL SA'!M7</f>
        <v>0</v>
      </c>
    </row>
    <row r="169" spans="1:37" x14ac:dyDescent="0.25">
      <c r="A169" s="80"/>
      <c r="B169" s="77"/>
      <c r="C169" s="12">
        <f>'[1]LL SA'!B8</f>
        <v>2015</v>
      </c>
      <c r="D169" s="12">
        <f>'[1]LL SA'!C8</f>
        <v>10935</v>
      </c>
      <c r="E169" s="13">
        <f>'[1]LL SA'!D8</f>
        <v>192</v>
      </c>
      <c r="F169" s="13">
        <f t="shared" si="13"/>
        <v>2099520</v>
      </c>
      <c r="H169" s="12">
        <f t="shared" si="14"/>
        <v>2015</v>
      </c>
      <c r="I169" s="14">
        <f t="shared" si="17"/>
        <v>2099520</v>
      </c>
      <c r="J169" s="15"/>
      <c r="L169" s="14">
        <f t="shared" si="16"/>
        <v>0</v>
      </c>
      <c r="M169" s="76"/>
      <c r="O169" s="2">
        <f>'[1]LL SA'!G8</f>
        <v>0</v>
      </c>
      <c r="Q169" s="2">
        <f>'[1]LL SA'!J8</f>
        <v>2099520</v>
      </c>
      <c r="S169" s="2">
        <f>'[1]LL SA'!M8</f>
        <v>0</v>
      </c>
    </row>
    <row r="170" spans="1:37" x14ac:dyDescent="0.25">
      <c r="A170" s="80"/>
      <c r="B170" s="77"/>
      <c r="C170" s="12">
        <f>'[1]LL SA'!B9</f>
        <v>2015</v>
      </c>
      <c r="D170" s="12">
        <f>'[1]LL SA'!C9</f>
        <v>0</v>
      </c>
      <c r="E170" s="13">
        <f>'[1]LL SA'!D9</f>
        <v>225</v>
      </c>
      <c r="F170" s="13">
        <f t="shared" si="13"/>
        <v>0</v>
      </c>
      <c r="H170" s="12">
        <f t="shared" si="14"/>
        <v>2015</v>
      </c>
      <c r="I170" s="14">
        <f t="shared" si="17"/>
        <v>0</v>
      </c>
      <c r="J170" s="15"/>
      <c r="L170" s="14">
        <f t="shared" si="16"/>
        <v>0</v>
      </c>
      <c r="M170" s="76"/>
      <c r="O170" s="2">
        <f>'[1]LL SA'!G9</f>
        <v>0</v>
      </c>
      <c r="Q170" s="2">
        <f>'[1]LL SA'!J9</f>
        <v>0</v>
      </c>
      <c r="S170" s="2">
        <f>'[1]LL SA'!M9</f>
        <v>0</v>
      </c>
    </row>
    <row r="171" spans="1:37" x14ac:dyDescent="0.25">
      <c r="A171" s="80"/>
      <c r="B171" s="77"/>
      <c r="C171" s="12">
        <f>'[1]LL SA'!B10</f>
        <v>2016</v>
      </c>
      <c r="D171" s="12">
        <f>'[1]LL SA'!C10</f>
        <v>3399.72</v>
      </c>
      <c r="E171" s="13">
        <f>'[1]LL SA'!D10</f>
        <v>225</v>
      </c>
      <c r="F171" s="13">
        <f t="shared" si="13"/>
        <v>764937</v>
      </c>
      <c r="H171" s="12">
        <f t="shared" si="14"/>
        <v>2016</v>
      </c>
      <c r="I171" s="14">
        <f t="shared" si="17"/>
        <v>764937</v>
      </c>
      <c r="J171" s="15"/>
      <c r="L171" s="14">
        <f t="shared" si="16"/>
        <v>0</v>
      </c>
      <c r="M171" s="76"/>
      <c r="O171" s="2">
        <f>'[1]LL SA'!G10</f>
        <v>0</v>
      </c>
      <c r="Q171" s="2">
        <f>'[1]LL SA'!J10</f>
        <v>764937</v>
      </c>
      <c r="S171" s="2">
        <f>'[1]LL SA'!M10</f>
        <v>0</v>
      </c>
    </row>
    <row r="172" spans="1:37" x14ac:dyDescent="0.25">
      <c r="A172" s="80"/>
      <c r="B172" s="77"/>
      <c r="C172" s="12">
        <f>'[1]LL SA'!B11</f>
        <v>2017</v>
      </c>
      <c r="D172" s="12">
        <f>'[1]LL SA'!C11</f>
        <v>861.35</v>
      </c>
      <c r="E172" s="13">
        <f>'[1]LL SA'!D11</f>
        <v>225</v>
      </c>
      <c r="F172" s="13">
        <f t="shared" si="13"/>
        <v>193803.75</v>
      </c>
      <c r="H172" s="12">
        <f t="shared" si="14"/>
        <v>2017</v>
      </c>
      <c r="I172" s="14">
        <f t="shared" si="17"/>
        <v>193803.75</v>
      </c>
      <c r="J172" s="15"/>
      <c r="L172" s="14">
        <f t="shared" si="16"/>
        <v>0</v>
      </c>
      <c r="M172" s="76"/>
      <c r="O172" s="2">
        <f>'[1]LL SA'!G11</f>
        <v>0</v>
      </c>
      <c r="Q172" s="2">
        <f>'[1]LL SA'!J11</f>
        <v>193803.75</v>
      </c>
      <c r="S172" s="2">
        <f>'[1]LL SA'!M11</f>
        <v>0</v>
      </c>
    </row>
    <row r="173" spans="1:37" x14ac:dyDescent="0.25">
      <c r="A173" s="80"/>
      <c r="B173" s="77"/>
      <c r="C173" s="12">
        <f>'[1]LL SA'!B12</f>
        <v>2017</v>
      </c>
      <c r="D173" s="12">
        <f>'[1]LL SA'!C12</f>
        <v>0</v>
      </c>
      <c r="E173" s="13">
        <f>'[1]LL SA'!D12</f>
        <v>224</v>
      </c>
      <c r="F173" s="13">
        <f t="shared" si="13"/>
        <v>0</v>
      </c>
      <c r="H173" s="12">
        <f t="shared" si="14"/>
        <v>2017</v>
      </c>
      <c r="I173" s="14">
        <f t="shared" si="17"/>
        <v>0</v>
      </c>
      <c r="J173" s="15"/>
      <c r="L173" s="14">
        <f t="shared" si="16"/>
        <v>0</v>
      </c>
      <c r="M173" s="76"/>
      <c r="O173" s="2">
        <f>'[1]LL SA'!G12</f>
        <v>0</v>
      </c>
      <c r="Q173" s="2">
        <f>'[1]LL SA'!J12</f>
        <v>0</v>
      </c>
      <c r="S173" s="2">
        <f>'[1]LL SA'!M12</f>
        <v>0</v>
      </c>
    </row>
    <row r="174" spans="1:37" x14ac:dyDescent="0.25">
      <c r="A174" s="80"/>
      <c r="B174" s="77"/>
      <c r="C174" s="12">
        <f>'[1]LL SA'!B13</f>
        <v>2018</v>
      </c>
      <c r="D174" s="12">
        <f>'[1]LL SA'!C13</f>
        <v>805</v>
      </c>
      <c r="E174" s="13">
        <f>'[1]LL SA'!D13</f>
        <v>224</v>
      </c>
      <c r="F174" s="13">
        <f t="shared" si="13"/>
        <v>180320</v>
      </c>
      <c r="H174" s="12">
        <f t="shared" si="14"/>
        <v>2018</v>
      </c>
      <c r="I174" s="14">
        <f t="shared" si="17"/>
        <v>180320</v>
      </c>
      <c r="J174" s="15"/>
      <c r="L174" s="14">
        <f t="shared" si="16"/>
        <v>0</v>
      </c>
      <c r="M174" s="76"/>
      <c r="O174" s="2">
        <f>'[1]LL SA'!G13</f>
        <v>0</v>
      </c>
      <c r="Q174" s="2">
        <f>'[1]LL SA'!J13</f>
        <v>180320</v>
      </c>
      <c r="S174" s="2">
        <f>'[1]LL SA'!M13</f>
        <v>0</v>
      </c>
    </row>
    <row r="175" spans="1:37" s="16" customFormat="1" ht="15.75" thickBot="1" x14ac:dyDescent="0.3">
      <c r="A175" s="80"/>
      <c r="B175" s="78"/>
      <c r="C175" s="44">
        <f>'[1]LL SA'!B14</f>
        <v>2018</v>
      </c>
      <c r="D175" s="44">
        <f>'[1]LL SA'!C14</f>
        <v>725</v>
      </c>
      <c r="E175" s="45">
        <f>'[1]LL SA'!D14</f>
        <v>240</v>
      </c>
      <c r="F175" s="45">
        <f t="shared" si="13"/>
        <v>174000</v>
      </c>
      <c r="G175" s="46"/>
      <c r="H175" s="44">
        <f t="shared" si="14"/>
        <v>2018</v>
      </c>
      <c r="I175" s="55">
        <f t="shared" si="17"/>
        <v>174000</v>
      </c>
      <c r="J175" s="56"/>
      <c r="K175" s="46"/>
      <c r="L175" s="55">
        <f t="shared" si="16"/>
        <v>0</v>
      </c>
      <c r="M175" s="57">
        <f>SUM(L165:L175)</f>
        <v>0</v>
      </c>
      <c r="N175" s="46"/>
      <c r="O175" s="49">
        <f>'[1]LL SA'!G14</f>
        <v>0</v>
      </c>
      <c r="P175" s="46"/>
      <c r="Q175" s="49">
        <f>'[1]LL SA'!J14</f>
        <v>174000</v>
      </c>
      <c r="R175" s="46"/>
      <c r="S175" s="49">
        <f>'[1]LL SA'!M14</f>
        <v>0</v>
      </c>
      <c r="T175" s="46"/>
      <c r="U175" s="46"/>
      <c r="W175" s="18"/>
      <c r="Y175" s="18"/>
      <c r="AA175" s="18"/>
      <c r="AC175" s="18"/>
      <c r="AE175" s="18"/>
      <c r="AG175" s="18"/>
      <c r="AI175" s="18"/>
      <c r="AK175" s="18"/>
    </row>
    <row r="176" spans="1:37" x14ac:dyDescent="0.25">
      <c r="A176" s="80"/>
      <c r="C176" s="19">
        <f>'[1]LL SA'!B15</f>
        <v>2019</v>
      </c>
      <c r="D176" s="19">
        <f>'[1]LL SA'!C15</f>
        <v>1008</v>
      </c>
      <c r="E176" s="20">
        <f>'[1]LL SA'!D15</f>
        <v>240</v>
      </c>
      <c r="F176" s="20">
        <f t="shared" si="13"/>
        <v>241920</v>
      </c>
      <c r="H176" s="19">
        <f t="shared" si="14"/>
        <v>2019</v>
      </c>
      <c r="I176" s="21">
        <f t="shared" si="17"/>
        <v>241920</v>
      </c>
      <c r="J176" s="15"/>
      <c r="L176" s="21">
        <f t="shared" si="16"/>
        <v>0</v>
      </c>
      <c r="M176" s="22"/>
      <c r="O176" s="2">
        <f>'[1]LL SA'!G15</f>
        <v>0</v>
      </c>
      <c r="Q176" s="2">
        <f>'[1]LL SA'!J15</f>
        <v>241920</v>
      </c>
      <c r="S176" s="2">
        <f>'[1]LL SA'!M15</f>
        <v>0</v>
      </c>
    </row>
    <row r="177" spans="1:37" x14ac:dyDescent="0.25">
      <c r="A177" s="80"/>
      <c r="C177" s="12">
        <f>'[1]LL SA'!B16</f>
        <v>2020</v>
      </c>
      <c r="D177" s="12">
        <f>'[1]LL SA'!C16</f>
        <v>0</v>
      </c>
      <c r="E177" s="13">
        <f>'[1]LL SA'!D16</f>
        <v>240</v>
      </c>
      <c r="F177" s="13">
        <f t="shared" si="13"/>
        <v>0</v>
      </c>
      <c r="H177" s="12">
        <f t="shared" si="14"/>
        <v>2020</v>
      </c>
      <c r="I177" s="14">
        <f t="shared" si="17"/>
        <v>0</v>
      </c>
      <c r="J177" s="15"/>
      <c r="L177" s="14">
        <f t="shared" si="16"/>
        <v>0</v>
      </c>
      <c r="M177" s="22"/>
      <c r="O177" s="2">
        <f>'[1]LL SA'!G16</f>
        <v>0</v>
      </c>
      <c r="Q177" s="2">
        <f>'[1]LL SA'!J16</f>
        <v>0</v>
      </c>
      <c r="S177" s="2">
        <f>'[1]LL SA'!M16</f>
        <v>0</v>
      </c>
    </row>
    <row r="178" spans="1:37" ht="15" customHeight="1" x14ac:dyDescent="0.25">
      <c r="A178" s="80"/>
      <c r="C178" s="12">
        <f>'[1]LL SA'!B17</f>
        <v>2020</v>
      </c>
      <c r="D178" s="12">
        <f>'[1]LL SA'!C17</f>
        <v>1188</v>
      </c>
      <c r="E178" s="13">
        <f>'[1]LL SA'!D17</f>
        <v>280</v>
      </c>
      <c r="F178" s="13">
        <f t="shared" si="13"/>
        <v>332640</v>
      </c>
      <c r="H178" s="12">
        <f t="shared" si="14"/>
        <v>2020</v>
      </c>
      <c r="I178" s="14">
        <f t="shared" si="17"/>
        <v>332640</v>
      </c>
      <c r="J178" s="75" t="s">
        <v>13</v>
      </c>
      <c r="L178" s="14">
        <f t="shared" si="16"/>
        <v>0</v>
      </c>
      <c r="M178" s="22"/>
      <c r="O178" s="2">
        <f>'[1]LL SA'!G17</f>
        <v>0</v>
      </c>
      <c r="Q178" s="2">
        <f>'[1]LL SA'!J17</f>
        <v>332640</v>
      </c>
      <c r="S178" s="2">
        <f>'[1]LL SA'!M17</f>
        <v>0</v>
      </c>
    </row>
    <row r="179" spans="1:37" x14ac:dyDescent="0.25">
      <c r="A179" s="80"/>
      <c r="C179" s="12">
        <f>'[1]LL SA'!B18</f>
        <v>2021</v>
      </c>
      <c r="D179" s="12">
        <f>'[1]LL SA'!C18</f>
        <v>0</v>
      </c>
      <c r="E179" s="13">
        <f>'[1]LL SA'!D18</f>
        <v>280</v>
      </c>
      <c r="F179" s="13">
        <f t="shared" si="13"/>
        <v>0</v>
      </c>
      <c r="H179" s="12">
        <f t="shared" si="14"/>
        <v>2021</v>
      </c>
      <c r="I179" s="14">
        <f t="shared" si="17"/>
        <v>0</v>
      </c>
      <c r="J179" s="75"/>
      <c r="L179" s="14">
        <f t="shared" si="16"/>
        <v>0</v>
      </c>
      <c r="M179" s="22"/>
      <c r="O179" s="2">
        <f>'[1]LL SA'!G18</f>
        <v>0</v>
      </c>
      <c r="Q179" s="2">
        <f>'[1]LL SA'!J18</f>
        <v>0</v>
      </c>
      <c r="S179" s="2">
        <f>'[1]LL SA'!M18</f>
        <v>0</v>
      </c>
    </row>
    <row r="180" spans="1:37" ht="15" customHeight="1" x14ac:dyDescent="0.25">
      <c r="A180" s="80"/>
      <c r="C180" s="12" t="str">
        <f>'[1]LL SA'!B19</f>
        <v>Future</v>
      </c>
      <c r="D180" s="12">
        <f>'[1]LL SA'!C19</f>
        <v>0</v>
      </c>
      <c r="E180" s="13">
        <f>'[1]LL SA'!D19</f>
        <v>280</v>
      </c>
      <c r="F180" s="13">
        <f t="shared" si="13"/>
        <v>0</v>
      </c>
      <c r="H180" s="12" t="str">
        <f t="shared" si="14"/>
        <v>Future</v>
      </c>
      <c r="I180" s="14">
        <f t="shared" si="17"/>
        <v>9803768.8000000007</v>
      </c>
      <c r="J180" s="75"/>
      <c r="L180" s="14">
        <f t="shared" si="16"/>
        <v>9803768.8000000007</v>
      </c>
      <c r="M180" s="22"/>
      <c r="O180" s="2">
        <f>'[1]LL SA'!G19</f>
        <v>0</v>
      </c>
      <c r="Q180" s="2">
        <f>'[1]LL SA'!J19</f>
        <v>302220.80000000016</v>
      </c>
      <c r="S180" s="2">
        <f>'[1]LL SA'!M19</f>
        <v>9501548</v>
      </c>
    </row>
    <row r="181" spans="1:37" s="1" customFormat="1" x14ac:dyDescent="0.25">
      <c r="A181" s="81"/>
      <c r="B181" s="33"/>
      <c r="C181" s="34" t="str">
        <f>'[1]LL SA'!B20</f>
        <v>Total</v>
      </c>
      <c r="D181" s="34">
        <f>'[1]LL SA'!C20</f>
        <v>42764.07</v>
      </c>
      <c r="E181" s="35">
        <f>'[1]LL SA'!D20</f>
        <v>0</v>
      </c>
      <c r="F181" s="35">
        <f>SUM(F165:F180)</f>
        <v>8213670.5</v>
      </c>
      <c r="G181" s="33"/>
      <c r="H181" s="34" t="str">
        <f t="shared" si="14"/>
        <v>Total</v>
      </c>
      <c r="I181" s="50">
        <f>SUM(Q181:BE181)</f>
        <v>15710634.989999998</v>
      </c>
      <c r="J181" s="51">
        <f>I181</f>
        <v>15710634.989999998</v>
      </c>
      <c r="K181" s="52"/>
      <c r="L181" s="50">
        <f t="shared" si="16"/>
        <v>7496964.4899999984</v>
      </c>
      <c r="M181" s="53"/>
      <c r="N181" s="33"/>
      <c r="O181" s="36">
        <f>'[1]LL SA'!G20</f>
        <v>2306804.31</v>
      </c>
      <c r="P181" s="33"/>
      <c r="Q181" s="36">
        <f>'[1]LL SA'!J20</f>
        <v>6209086.9899999993</v>
      </c>
      <c r="R181" s="33"/>
      <c r="S181" s="36">
        <f>'[1]LL SA'!M20</f>
        <v>9501548</v>
      </c>
      <c r="T181" s="33"/>
      <c r="U181" s="33"/>
      <c r="W181" s="5"/>
      <c r="Y181" s="5"/>
      <c r="AA181" s="5"/>
      <c r="AC181" s="5"/>
      <c r="AE181" s="5"/>
      <c r="AG181" s="5"/>
      <c r="AI181" s="5"/>
      <c r="AK181" s="5"/>
    </row>
    <row r="182" spans="1:37" x14ac:dyDescent="0.25">
      <c r="I182" s="23"/>
      <c r="J182" s="24"/>
      <c r="L182" s="23"/>
      <c r="M182" s="23"/>
    </row>
    <row r="183" spans="1:37" s="1" customFormat="1" x14ac:dyDescent="0.25">
      <c r="A183" s="79" t="s">
        <v>24</v>
      </c>
      <c r="C183" s="7" t="str">
        <f>'[1]NKY SA'!B2</f>
        <v>Credit History</v>
      </c>
      <c r="D183" s="7"/>
      <c r="E183" s="4"/>
      <c r="F183" s="4"/>
      <c r="H183" s="7" t="s">
        <v>7</v>
      </c>
      <c r="I183" s="7"/>
      <c r="J183" s="25"/>
      <c r="K183"/>
      <c r="L183" s="7" t="s">
        <v>8</v>
      </c>
      <c r="M183" s="76" t="s">
        <v>9</v>
      </c>
      <c r="O183" s="27" t="str">
        <f>'[1]NKY SA'!F2</f>
        <v>Meadowland FD</v>
      </c>
      <c r="Q183" s="27" t="str">
        <f>'[1]NKY SA'!I2</f>
        <v>Middle Creek 1 (LIM)</v>
      </c>
      <c r="S183" s="27" t="str">
        <f>'[1]NKY SA'!L2</f>
        <v>Middle Creek 3 (Anderson)</v>
      </c>
      <c r="U183" s="27" t="str">
        <f>'[1]NKY SA'!O2</f>
        <v>Middle Creek 2</v>
      </c>
      <c r="W183" s="29" t="str">
        <f>'[1]NKY SA'!R2</f>
        <v>Tribs Gunpowder/Riddles Run</v>
      </c>
      <c r="Y183" s="29" t="str">
        <f>'[1]NKY SA'!U2</f>
        <v>Helmer-Perrin</v>
      </c>
      <c r="AA183" s="29" t="str">
        <f>'[1]NKY SA'!X2</f>
        <v>Gunpowder II (Camp Michaels BSA)</v>
      </c>
      <c r="AC183" s="29" t="str">
        <f>'[1]NKY SA'!AA2</f>
        <v>Trib to Twelvemile</v>
      </c>
      <c r="AE183" s="29" t="str">
        <f>'[1]NKY SA'!AD2</f>
        <v>Steep Creek (Stites)</v>
      </c>
      <c r="AG183" s="29" t="str">
        <f>'[1]NKY SA'!AG2</f>
        <v>Gunpowder I (YMCA)</v>
      </c>
      <c r="AI183" s="29" t="str">
        <f>'[1]NKY SA'!AJ2</f>
        <v>Big Bone Lick Lake/Tribs</v>
      </c>
      <c r="AK183" s="29" t="str">
        <f>'[1]NKY SA'!AM2</f>
        <v>Boone Co Co-op</v>
      </c>
    </row>
    <row r="184" spans="1:37" s="1" customFormat="1" ht="15" customHeight="1" x14ac:dyDescent="0.25">
      <c r="A184" s="80"/>
      <c r="C184" s="7" t="str">
        <f>'[1]NKY SA'!B3</f>
        <v>Year</v>
      </c>
      <c r="D184" s="7" t="str">
        <f>'[1]NKY SA'!C3</f>
        <v>Credits Sold</v>
      </c>
      <c r="E184" s="4" t="str">
        <f>'[1]NKY SA'!D3</f>
        <v>Cost per Credit</v>
      </c>
      <c r="F184" s="4" t="s">
        <v>10</v>
      </c>
      <c r="H184" s="7" t="s">
        <v>11</v>
      </c>
      <c r="I184" s="7" t="s">
        <v>10</v>
      </c>
      <c r="J184" s="25"/>
      <c r="K184"/>
      <c r="L184" s="7" t="s">
        <v>10</v>
      </c>
      <c r="M184" s="76"/>
      <c r="O184" s="5" t="str">
        <f>'[1]NKY SA'!G3</f>
        <v>Value</v>
      </c>
      <c r="Q184" s="5" t="str">
        <f>'[1]NKY SA'!J3</f>
        <v>Value</v>
      </c>
      <c r="S184" s="5" t="str">
        <f>'[1]NKY SA'!M3</f>
        <v>Value</v>
      </c>
      <c r="U184" s="5" t="str">
        <f>'[1]NKY SA'!P3</f>
        <v>Value</v>
      </c>
      <c r="W184" s="5" t="str">
        <f>'[1]NKY SA'!S3</f>
        <v>Value</v>
      </c>
      <c r="Y184" s="5" t="str">
        <f>'[1]NKY SA'!V3</f>
        <v>Value</v>
      </c>
      <c r="AA184" s="5" t="str">
        <f>'[1]NKY SA'!Y3</f>
        <v>Value</v>
      </c>
      <c r="AC184" s="5" t="str">
        <f>'[1]NKY SA'!AB3</f>
        <v>Value</v>
      </c>
      <c r="AE184" s="5" t="str">
        <f>'[1]NKY SA'!AE3</f>
        <v>Value</v>
      </c>
      <c r="AG184" s="5" t="str">
        <f>'[1]NKY SA'!AH3</f>
        <v>Value</v>
      </c>
      <c r="AI184" s="5" t="str">
        <f>'[1]NKY SA'!AK3</f>
        <v>Value</v>
      </c>
      <c r="AK184" s="5" t="str">
        <f>'[1]NKY SA'!AN3</f>
        <v>Value</v>
      </c>
    </row>
    <row r="185" spans="1:37" s="1" customFormat="1" x14ac:dyDescent="0.25">
      <c r="A185" s="80"/>
      <c r="B185" s="77" t="s">
        <v>12</v>
      </c>
      <c r="C185" s="30"/>
      <c r="D185" s="30"/>
      <c r="E185" s="31"/>
      <c r="F185" s="31"/>
      <c r="H185" s="30"/>
      <c r="I185" s="30"/>
      <c r="J185" s="25"/>
      <c r="K185"/>
      <c r="L185" s="30"/>
      <c r="M185" s="76"/>
      <c r="O185" s="5"/>
      <c r="Q185" s="5"/>
      <c r="S185" s="5"/>
      <c r="U185" s="5"/>
      <c r="W185" s="5"/>
      <c r="Y185" s="5"/>
      <c r="AA185" s="5"/>
      <c r="AC185" s="5"/>
      <c r="AE185" s="5"/>
      <c r="AG185" s="5"/>
      <c r="AI185" s="5"/>
      <c r="AK185" s="5"/>
    </row>
    <row r="186" spans="1:37" s="1" customFormat="1" x14ac:dyDescent="0.25">
      <c r="A186" s="80"/>
      <c r="B186" s="77"/>
      <c r="C186" s="30"/>
      <c r="D186" s="30"/>
      <c r="E186" s="31"/>
      <c r="F186" s="31"/>
      <c r="H186" s="30"/>
      <c r="I186" s="30"/>
      <c r="J186" s="25"/>
      <c r="K186"/>
      <c r="L186" s="30"/>
      <c r="M186" s="76"/>
      <c r="O186" s="5"/>
      <c r="Q186" s="5"/>
      <c r="S186" s="5"/>
      <c r="U186" s="5"/>
      <c r="W186" s="5"/>
      <c r="Y186" s="5"/>
      <c r="AA186" s="5"/>
      <c r="AC186" s="5"/>
      <c r="AE186" s="5"/>
      <c r="AG186" s="5"/>
      <c r="AI186" s="5"/>
      <c r="AK186" s="5"/>
    </row>
    <row r="187" spans="1:37" s="1" customFormat="1" x14ac:dyDescent="0.25">
      <c r="A187" s="80"/>
      <c r="B187" s="77"/>
      <c r="C187" s="30"/>
      <c r="D187" s="30"/>
      <c r="E187" s="31"/>
      <c r="F187" s="31"/>
      <c r="H187" s="30"/>
      <c r="I187" s="30"/>
      <c r="J187" s="25"/>
      <c r="K187"/>
      <c r="L187" s="30"/>
      <c r="M187" s="76"/>
      <c r="O187" s="5"/>
      <c r="Q187" s="5"/>
      <c r="S187" s="5"/>
      <c r="U187" s="5"/>
      <c r="W187" s="5"/>
      <c r="Y187" s="5"/>
      <c r="AA187" s="5"/>
      <c r="AC187" s="5"/>
      <c r="AE187" s="5"/>
      <c r="AG187" s="5"/>
      <c r="AI187" s="5"/>
      <c r="AK187" s="5"/>
    </row>
    <row r="188" spans="1:37" s="1" customFormat="1" x14ac:dyDescent="0.25">
      <c r="A188" s="80"/>
      <c r="B188" s="77"/>
      <c r="C188" s="30"/>
      <c r="D188" s="30"/>
      <c r="E188" s="31"/>
      <c r="F188" s="31"/>
      <c r="H188" s="30"/>
      <c r="I188" s="30"/>
      <c r="J188" s="25"/>
      <c r="K188"/>
      <c r="L188" s="30"/>
      <c r="M188" s="76"/>
      <c r="O188" s="5"/>
      <c r="Q188" s="5"/>
      <c r="S188" s="5"/>
      <c r="U188" s="5"/>
      <c r="W188" s="5"/>
      <c r="Y188" s="5"/>
      <c r="AA188" s="5"/>
      <c r="AC188" s="5"/>
      <c r="AE188" s="5"/>
      <c r="AG188" s="5"/>
      <c r="AI188" s="5"/>
      <c r="AK188" s="5"/>
    </row>
    <row r="189" spans="1:37" s="1" customFormat="1" x14ac:dyDescent="0.25">
      <c r="A189" s="80"/>
      <c r="B189" s="77"/>
      <c r="C189" s="30"/>
      <c r="D189" s="30"/>
      <c r="E189" s="31"/>
      <c r="F189" s="31"/>
      <c r="H189" s="30"/>
      <c r="I189" s="30"/>
      <c r="J189" s="25"/>
      <c r="K189"/>
      <c r="L189" s="30"/>
      <c r="M189" s="76"/>
      <c r="O189" s="5"/>
      <c r="Q189" s="5"/>
      <c r="S189" s="5"/>
      <c r="U189" s="5"/>
      <c r="W189" s="5"/>
      <c r="Y189" s="5"/>
      <c r="AA189" s="5"/>
      <c r="AC189" s="5"/>
      <c r="AE189" s="5"/>
      <c r="AG189" s="5"/>
      <c r="AI189" s="5"/>
      <c r="AK189" s="5"/>
    </row>
    <row r="190" spans="1:37" s="1" customFormat="1" ht="15" customHeight="1" x14ac:dyDescent="0.25">
      <c r="A190" s="80"/>
      <c r="B190" s="77"/>
      <c r="C190" s="30"/>
      <c r="D190" s="30"/>
      <c r="E190" s="31"/>
      <c r="F190" s="31"/>
      <c r="H190" s="30"/>
      <c r="I190" s="30"/>
      <c r="J190" s="25"/>
      <c r="K190"/>
      <c r="L190" s="30"/>
      <c r="M190" s="76"/>
      <c r="O190" s="5"/>
      <c r="Q190" s="5"/>
      <c r="S190" s="5"/>
      <c r="U190" s="5"/>
      <c r="W190" s="5"/>
      <c r="Y190" s="5"/>
      <c r="AA190" s="5"/>
      <c r="AC190" s="5"/>
      <c r="AE190" s="5"/>
      <c r="AG190" s="5"/>
      <c r="AI190" s="5"/>
      <c r="AK190" s="5"/>
    </row>
    <row r="191" spans="1:37" s="1" customFormat="1" ht="15" customHeight="1" x14ac:dyDescent="0.25">
      <c r="A191" s="80"/>
      <c r="B191" s="77"/>
      <c r="C191" s="30"/>
      <c r="D191" s="30"/>
      <c r="E191" s="31"/>
      <c r="F191" s="31"/>
      <c r="H191" s="30"/>
      <c r="I191" s="30"/>
      <c r="J191" s="25"/>
      <c r="K191"/>
      <c r="L191" s="30"/>
      <c r="M191" s="76"/>
      <c r="O191" s="5"/>
      <c r="Q191" s="5"/>
      <c r="S191" s="5"/>
      <c r="U191" s="5"/>
      <c r="W191" s="5"/>
      <c r="Y191" s="5"/>
      <c r="AA191" s="5"/>
      <c r="AC191" s="5"/>
      <c r="AE191" s="5"/>
      <c r="AG191" s="5"/>
      <c r="AI191" s="5"/>
      <c r="AK191" s="5"/>
    </row>
    <row r="192" spans="1:37" s="1" customFormat="1" x14ac:dyDescent="0.25">
      <c r="A192" s="80"/>
      <c r="B192" s="77"/>
      <c r="C192" s="30"/>
      <c r="D192" s="30"/>
      <c r="E192" s="31"/>
      <c r="F192" s="31"/>
      <c r="H192" s="30"/>
      <c r="I192" s="30"/>
      <c r="J192" s="25"/>
      <c r="K192"/>
      <c r="L192" s="30"/>
      <c r="M192" s="76"/>
      <c r="O192" s="5"/>
      <c r="Q192" s="5"/>
      <c r="S192" s="5"/>
      <c r="U192" s="5"/>
      <c r="W192" s="5"/>
      <c r="Y192" s="5"/>
      <c r="AA192" s="5"/>
      <c r="AC192" s="5"/>
      <c r="AE192" s="5"/>
      <c r="AG192" s="5"/>
      <c r="AI192" s="5"/>
      <c r="AK192" s="5"/>
    </row>
    <row r="193" spans="1:39" s="1" customFormat="1" x14ac:dyDescent="0.25">
      <c r="A193" s="80"/>
      <c r="B193" s="77"/>
      <c r="C193" s="30"/>
      <c r="D193" s="30"/>
      <c r="E193" s="31"/>
      <c r="F193" s="31"/>
      <c r="H193" s="30"/>
      <c r="I193" s="30"/>
      <c r="J193" s="25"/>
      <c r="K193"/>
      <c r="L193" s="30"/>
      <c r="M193" s="76"/>
      <c r="O193" s="5"/>
      <c r="Q193" s="5"/>
      <c r="S193" s="5"/>
      <c r="U193" s="5"/>
      <c r="W193" s="5"/>
      <c r="Y193" s="5"/>
      <c r="AA193" s="5"/>
      <c r="AC193" s="5"/>
      <c r="AE193" s="5"/>
      <c r="AG193" s="5"/>
      <c r="AI193" s="5"/>
      <c r="AK193" s="5"/>
    </row>
    <row r="194" spans="1:39" s="16" customFormat="1" ht="15.75" thickBot="1" x14ac:dyDescent="0.3">
      <c r="A194" s="80"/>
      <c r="B194" s="78"/>
      <c r="C194" s="44">
        <f>'[1]NKY SA'!B4</f>
        <v>2018</v>
      </c>
      <c r="D194" s="44">
        <f>'[1]NKY SA'!C4</f>
        <v>5194</v>
      </c>
      <c r="E194" s="45">
        <f>'[1]NKY SA'!D4</f>
        <v>288.75</v>
      </c>
      <c r="F194" s="45">
        <f t="shared" si="13"/>
        <v>1499767.5</v>
      </c>
      <c r="G194" s="46"/>
      <c r="H194" s="44">
        <f t="shared" si="14"/>
        <v>2018</v>
      </c>
      <c r="I194" s="55">
        <f t="shared" ref="I194:I200" si="18">SUM(O194:BE194)</f>
        <v>1499767.5</v>
      </c>
      <c r="J194" s="56"/>
      <c r="K194" s="46"/>
      <c r="L194" s="55">
        <f t="shared" si="16"/>
        <v>0</v>
      </c>
      <c r="M194" s="57">
        <f>SUM(L194)</f>
        <v>0</v>
      </c>
      <c r="N194" s="46"/>
      <c r="O194" s="49">
        <f>'[1]NKY SA'!G4</f>
        <v>1499767.5</v>
      </c>
      <c r="P194" s="46"/>
      <c r="Q194" s="49">
        <f>'[1]NKY SA'!J4</f>
        <v>0</v>
      </c>
      <c r="R194" s="46"/>
      <c r="S194" s="49">
        <f>'[1]NKY SA'!M4</f>
        <v>0</v>
      </c>
      <c r="T194" s="46"/>
      <c r="U194" s="49">
        <f>'[1]NKY SA'!P4</f>
        <v>0</v>
      </c>
      <c r="V194" s="46"/>
      <c r="W194" s="49">
        <f>'[1]NKY SA'!S4</f>
        <v>0</v>
      </c>
      <c r="X194" s="46"/>
      <c r="Y194" s="49">
        <f>'[1]NKY SA'!V4</f>
        <v>0</v>
      </c>
      <c r="Z194" s="46"/>
      <c r="AA194" s="49">
        <f>'[1]NKY SA'!Y4</f>
        <v>0</v>
      </c>
      <c r="AB194" s="46"/>
      <c r="AC194" s="49">
        <f>'[1]NKY SA'!AB4</f>
        <v>0</v>
      </c>
      <c r="AD194" s="46"/>
      <c r="AE194" s="49">
        <f>'[1]NKY SA'!AE4</f>
        <v>0</v>
      </c>
      <c r="AF194" s="46"/>
      <c r="AG194" s="49">
        <f>'[1]NKY SA'!AH4</f>
        <v>0</v>
      </c>
      <c r="AH194" s="46"/>
      <c r="AI194" s="49">
        <f>'[1]NKY SA'!AK4</f>
        <v>0</v>
      </c>
      <c r="AJ194" s="46"/>
      <c r="AK194" s="49">
        <f>'[1]NKY SA'!AN4</f>
        <v>0</v>
      </c>
      <c r="AL194" s="46"/>
      <c r="AM194" s="46"/>
    </row>
    <row r="195" spans="1:39" x14ac:dyDescent="0.25">
      <c r="A195" s="80"/>
      <c r="C195" s="19">
        <f>'[1]NKY SA'!B5</f>
        <v>2019</v>
      </c>
      <c r="D195" s="19">
        <f>'[1]NKY SA'!C5</f>
        <v>87682.5</v>
      </c>
      <c r="E195" s="20">
        <f>'[1]NKY SA'!D5</f>
        <v>288.75</v>
      </c>
      <c r="F195" s="20">
        <f t="shared" si="13"/>
        <v>25318321.875</v>
      </c>
      <c r="H195" s="19">
        <f t="shared" si="14"/>
        <v>2019</v>
      </c>
      <c r="I195" s="21">
        <f t="shared" si="18"/>
        <v>25318321.875</v>
      </c>
      <c r="J195" s="15"/>
      <c r="L195" s="21">
        <f t="shared" si="16"/>
        <v>0</v>
      </c>
      <c r="M195" s="22"/>
      <c r="O195" s="2">
        <f>'[1]NKY SA'!G5</f>
        <v>4372541.25</v>
      </c>
      <c r="Q195" s="2">
        <f>'[1]NKY SA'!J5</f>
        <v>4124793.75</v>
      </c>
      <c r="S195" s="2">
        <f>'[1]NKY SA'!M5</f>
        <v>1731633.75</v>
      </c>
      <c r="U195" s="2">
        <f>'[1]NKY SA'!P5</f>
        <v>6907217.625</v>
      </c>
      <c r="W195" s="2">
        <f>'[1]NKY SA'!S5</f>
        <v>1971873.75</v>
      </c>
      <c r="Y195" s="2">
        <f>'[1]NKY SA'!V5</f>
        <v>6210261.75</v>
      </c>
      <c r="AA195" s="2">
        <f>'[1]NKY SA'!Y5</f>
        <v>0</v>
      </c>
      <c r="AC195" s="2">
        <f>'[1]NKY SA'!AB5</f>
        <v>0</v>
      </c>
      <c r="AE195" s="2">
        <f>'[1]NKY SA'!AE5</f>
        <v>0</v>
      </c>
      <c r="AG195" s="2">
        <f>'[1]NKY SA'!AH5</f>
        <v>0</v>
      </c>
      <c r="AI195" s="2">
        <f>'[1]NKY SA'!AK5</f>
        <v>0</v>
      </c>
      <c r="AK195" s="2">
        <f>'[1]NKY SA'!AN5</f>
        <v>0</v>
      </c>
    </row>
    <row r="196" spans="1:39" x14ac:dyDescent="0.25">
      <c r="A196" s="80"/>
      <c r="C196" s="12">
        <f>'[1]NKY SA'!B6</f>
        <v>2020</v>
      </c>
      <c r="D196" s="12">
        <f>'[1]NKY SA'!C6</f>
        <v>7123.5</v>
      </c>
      <c r="E196" s="13">
        <f>'[1]NKY SA'!D6</f>
        <v>288.75</v>
      </c>
      <c r="F196" s="13">
        <f t="shared" si="13"/>
        <v>2056910.625</v>
      </c>
      <c r="H196" s="12">
        <f t="shared" si="14"/>
        <v>2020</v>
      </c>
      <c r="I196" s="14">
        <f t="shared" si="18"/>
        <v>2056910.625</v>
      </c>
      <c r="J196" s="15"/>
      <c r="L196" s="14">
        <f t="shared" si="16"/>
        <v>0</v>
      </c>
      <c r="M196" s="22"/>
      <c r="O196" s="2">
        <f>'[1]NKY SA'!G6</f>
        <v>0</v>
      </c>
      <c r="Q196" s="2">
        <f>'[1]NKY SA'!J6</f>
        <v>0</v>
      </c>
      <c r="S196" s="2">
        <f>'[1]NKY SA'!M6</f>
        <v>0</v>
      </c>
      <c r="U196" s="2">
        <f>'[1]NKY SA'!P6</f>
        <v>0</v>
      </c>
      <c r="W196" s="2">
        <f>'[1]NKY SA'!S6</f>
        <v>0</v>
      </c>
      <c r="Y196" s="2">
        <f>'[1]NKY SA'!V6</f>
        <v>2056910.625</v>
      </c>
      <c r="AA196" s="2">
        <f>'[1]NKY SA'!Y6</f>
        <v>0</v>
      </c>
      <c r="AC196" s="2">
        <f>'[1]NKY SA'!AB6</f>
        <v>0</v>
      </c>
      <c r="AE196" s="2">
        <f>'[1]NKY SA'!AE6</f>
        <v>0</v>
      </c>
      <c r="AG196" s="2">
        <f>'[1]NKY SA'!AH6</f>
        <v>0</v>
      </c>
      <c r="AI196" s="2">
        <f>'[1]NKY SA'!AK6</f>
        <v>0</v>
      </c>
      <c r="AK196" s="2">
        <f>'[1]NKY SA'!AN6</f>
        <v>0</v>
      </c>
    </row>
    <row r="197" spans="1:39" x14ac:dyDescent="0.25">
      <c r="A197" s="80"/>
      <c r="C197" s="12">
        <f>'[1]NKY SA'!B7</f>
        <v>2020</v>
      </c>
      <c r="D197" s="12">
        <f>'[1]NKY SA'!C7</f>
        <v>0</v>
      </c>
      <c r="E197" s="13">
        <f>'[1]NKY SA'!D7</f>
        <v>348.75</v>
      </c>
      <c r="F197" s="13">
        <f t="shared" si="13"/>
        <v>0</v>
      </c>
      <c r="H197" s="12">
        <f t="shared" si="14"/>
        <v>2020</v>
      </c>
      <c r="I197" s="14">
        <f t="shared" si="18"/>
        <v>0</v>
      </c>
      <c r="J197" s="75" t="s">
        <v>13</v>
      </c>
      <c r="L197" s="14">
        <f t="shared" si="16"/>
        <v>0</v>
      </c>
      <c r="M197" s="22"/>
      <c r="O197" s="2">
        <f>'[1]NKY SA'!G7</f>
        <v>0</v>
      </c>
      <c r="Q197" s="2">
        <f>'[1]NKY SA'!J7</f>
        <v>0</v>
      </c>
      <c r="S197" s="2">
        <f>'[1]NKY SA'!M7</f>
        <v>0</v>
      </c>
      <c r="U197" s="2">
        <f>'[1]NKY SA'!P7</f>
        <v>0</v>
      </c>
      <c r="W197" s="2">
        <f>'[1]NKY SA'!S7</f>
        <v>0</v>
      </c>
      <c r="Y197" s="2">
        <f>'[1]NKY SA'!V7</f>
        <v>0</v>
      </c>
      <c r="AA197" s="2">
        <f>'[1]NKY SA'!Y7</f>
        <v>0</v>
      </c>
      <c r="AC197" s="2">
        <f>'[1]NKY SA'!AB7</f>
        <v>0</v>
      </c>
      <c r="AE197" s="2">
        <f>'[1]NKY SA'!AE7</f>
        <v>0</v>
      </c>
      <c r="AG197" s="2">
        <f>'[1]NKY SA'!AH7</f>
        <v>0</v>
      </c>
      <c r="AI197" s="2">
        <f>'[1]NKY SA'!AK7</f>
        <v>0</v>
      </c>
      <c r="AK197" s="2">
        <f>'[1]NKY SA'!AN7</f>
        <v>0</v>
      </c>
    </row>
    <row r="198" spans="1:39" x14ac:dyDescent="0.25">
      <c r="A198" s="80"/>
      <c r="C198" s="12">
        <f>'[1]NKY SA'!B8</f>
        <v>2021</v>
      </c>
      <c r="D198" s="12">
        <f>'[1]NKY SA'!C8</f>
        <v>0</v>
      </c>
      <c r="E198" s="13">
        <f>'[1]NKY SA'!D8</f>
        <v>348.75</v>
      </c>
      <c r="F198" s="13">
        <f t="shared" si="13"/>
        <v>0</v>
      </c>
      <c r="H198" s="12">
        <f t="shared" si="14"/>
        <v>2021</v>
      </c>
      <c r="I198" s="14">
        <f t="shared" si="18"/>
        <v>0</v>
      </c>
      <c r="J198" s="75"/>
      <c r="L198" s="14">
        <f t="shared" si="16"/>
        <v>0</v>
      </c>
      <c r="M198" s="22"/>
      <c r="O198" s="2">
        <f>'[1]NKY SA'!G8</f>
        <v>0</v>
      </c>
      <c r="Q198" s="2">
        <f>'[1]NKY SA'!J8</f>
        <v>0</v>
      </c>
      <c r="S198" s="2">
        <f>'[1]NKY SA'!M8</f>
        <v>0</v>
      </c>
      <c r="U198" s="2">
        <f>'[1]NKY SA'!P8</f>
        <v>0</v>
      </c>
      <c r="W198" s="2">
        <f>'[1]NKY SA'!S8</f>
        <v>0</v>
      </c>
      <c r="Y198" s="2">
        <f>'[1]NKY SA'!V8</f>
        <v>0</v>
      </c>
      <c r="AA198" s="2">
        <f>'[1]NKY SA'!Y8</f>
        <v>0</v>
      </c>
      <c r="AC198" s="2">
        <f>'[1]NKY SA'!AB8</f>
        <v>0</v>
      </c>
      <c r="AE198" s="2">
        <f>'[1]NKY SA'!AE8</f>
        <v>0</v>
      </c>
      <c r="AG198" s="2">
        <f>'[1]NKY SA'!AH8</f>
        <v>0</v>
      </c>
      <c r="AI198" s="2">
        <f>'[1]NKY SA'!AK8</f>
        <v>0</v>
      </c>
      <c r="AK198" s="2">
        <f>'[1]NKY SA'!AN8</f>
        <v>0</v>
      </c>
    </row>
    <row r="199" spans="1:39" ht="15" customHeight="1" x14ac:dyDescent="0.25">
      <c r="A199" s="80"/>
      <c r="C199" s="12" t="str">
        <f>'[1]NKY SA'!B9</f>
        <v>Future</v>
      </c>
      <c r="D199" s="12">
        <f>'[1]NKY SA'!C9</f>
        <v>0</v>
      </c>
      <c r="E199" s="13">
        <f>'[1]NKY SA'!D9</f>
        <v>348.75</v>
      </c>
      <c r="F199" s="13">
        <f t="shared" si="13"/>
        <v>0</v>
      </c>
      <c r="H199" s="12" t="str">
        <f t="shared" si="14"/>
        <v>Future</v>
      </c>
      <c r="I199" s="14">
        <f t="shared" si="18"/>
        <v>30478343.625</v>
      </c>
      <c r="J199" s="75"/>
      <c r="L199" s="14">
        <f t="shared" si="16"/>
        <v>30478343.625</v>
      </c>
      <c r="M199" s="22"/>
      <c r="O199" s="2">
        <f>'[1]NKY SA'!G9</f>
        <v>0</v>
      </c>
      <c r="Q199" s="2">
        <f>'[1]NKY SA'!J9</f>
        <v>0</v>
      </c>
      <c r="S199" s="2">
        <f>'[1]NKY SA'!M9</f>
        <v>0</v>
      </c>
      <c r="U199" s="2">
        <f>'[1]NKY SA'!P9</f>
        <v>0</v>
      </c>
      <c r="W199" s="2">
        <f>'[1]NKY SA'!S9</f>
        <v>0</v>
      </c>
      <c r="Y199" s="2">
        <f>'[1]NKY SA'!V9</f>
        <v>4400911.1249999991</v>
      </c>
      <c r="AA199" s="2">
        <f>'[1]NKY SA'!Y9</f>
        <v>10552128.75</v>
      </c>
      <c r="AC199" s="2">
        <f>'[1]NKY SA'!AB9</f>
        <v>2787558.75</v>
      </c>
      <c r="AE199" s="2">
        <f>'[1]NKY SA'!AE9</f>
        <v>5866323.75</v>
      </c>
      <c r="AG199" s="2">
        <f>'[1]NKY SA'!AH9</f>
        <v>2433926.25</v>
      </c>
      <c r="AI199" s="2">
        <f>'[1]NKY SA'!AK9</f>
        <v>3545741.25</v>
      </c>
      <c r="AK199" s="2">
        <f>'[1]NKY SA'!AN9</f>
        <v>891753.75</v>
      </c>
    </row>
    <row r="200" spans="1:39" s="1" customFormat="1" x14ac:dyDescent="0.25">
      <c r="A200" s="81"/>
      <c r="B200" s="33"/>
      <c r="C200" s="34" t="str">
        <f>'[1]NKY SA'!B10</f>
        <v>Total</v>
      </c>
      <c r="D200" s="34">
        <f>'[1]NKY SA'!C10</f>
        <v>100000</v>
      </c>
      <c r="E200" s="35">
        <f>'[1]NKY SA'!D10</f>
        <v>0</v>
      </c>
      <c r="F200" s="35">
        <f>SUM(F194:F199)</f>
        <v>28875000</v>
      </c>
      <c r="G200" s="33"/>
      <c r="H200" s="34" t="str">
        <f t="shared" si="14"/>
        <v>Total</v>
      </c>
      <c r="I200" s="50">
        <f t="shared" si="18"/>
        <v>59353343.625</v>
      </c>
      <c r="J200" s="51">
        <f>I200-W200-Y200-AA200-AC200-AE200-AG200-AI200-AK200</f>
        <v>18635953.875</v>
      </c>
      <c r="K200" s="52"/>
      <c r="L200" s="50">
        <f t="shared" si="16"/>
        <v>30478343.625</v>
      </c>
      <c r="M200" s="53"/>
      <c r="N200" s="33"/>
      <c r="O200" s="36">
        <f>'[1]NKY SA'!G10</f>
        <v>5872308.75</v>
      </c>
      <c r="P200" s="33"/>
      <c r="Q200" s="36">
        <f>'[1]NKY SA'!J10</f>
        <v>4124793.75</v>
      </c>
      <c r="R200" s="33"/>
      <c r="S200" s="36">
        <f>'[1]NKY SA'!M10</f>
        <v>1731633.75</v>
      </c>
      <c r="T200" s="33"/>
      <c r="U200" s="36">
        <f>'[1]NKY SA'!P10</f>
        <v>6907217.625</v>
      </c>
      <c r="V200" s="33"/>
      <c r="W200" s="36">
        <f>'[1]NKY SA'!S10</f>
        <v>1971873.75</v>
      </c>
      <c r="X200" s="33"/>
      <c r="Y200" s="36">
        <f>'[1]NKY SA'!V10</f>
        <v>12668083.5</v>
      </c>
      <c r="Z200" s="33"/>
      <c r="AA200" s="36">
        <f>'[1]NKY SA'!Y10</f>
        <v>10552128.75</v>
      </c>
      <c r="AB200" s="33"/>
      <c r="AC200" s="36">
        <f>'[1]NKY SA'!AB10</f>
        <v>2787558.75</v>
      </c>
      <c r="AD200" s="33"/>
      <c r="AE200" s="36">
        <f>'[1]NKY SA'!AE10</f>
        <v>5866323.75</v>
      </c>
      <c r="AF200" s="33"/>
      <c r="AG200" s="36">
        <f>'[1]NKY SA'!AH10</f>
        <v>2433926.25</v>
      </c>
      <c r="AH200" s="33"/>
      <c r="AI200" s="36">
        <f>'[1]NKY SA'!AK10</f>
        <v>3545741.25</v>
      </c>
      <c r="AJ200" s="33"/>
      <c r="AK200" s="36">
        <f>'[1]NKY SA'!AN10</f>
        <v>891753.75</v>
      </c>
      <c r="AL200" s="33"/>
      <c r="AM200" s="33"/>
    </row>
    <row r="201" spans="1:39" x14ac:dyDescent="0.25">
      <c r="I201" s="23"/>
      <c r="J201" s="24"/>
      <c r="L201" s="23"/>
      <c r="M201" s="23"/>
    </row>
    <row r="202" spans="1:39" s="1" customFormat="1" x14ac:dyDescent="0.25">
      <c r="A202" s="85" t="s">
        <v>25</v>
      </c>
      <c r="C202" s="7" t="str">
        <f>'[1]S SA'!B2</f>
        <v>Credit History</v>
      </c>
      <c r="D202" s="7"/>
      <c r="E202" s="4"/>
      <c r="F202" s="4"/>
      <c r="H202" s="7" t="s">
        <v>7</v>
      </c>
      <c r="I202" s="7"/>
      <c r="J202" s="25"/>
      <c r="K202"/>
      <c r="L202" s="7" t="s">
        <v>8</v>
      </c>
      <c r="M202" s="76" t="s">
        <v>9</v>
      </c>
      <c r="O202" s="27" t="str">
        <f>'[1]S SA'!F2</f>
        <v>Stillwell</v>
      </c>
      <c r="Q202" s="27" t="str">
        <f>'[1]S SA'!I2</f>
        <v>Otter</v>
      </c>
      <c r="S202" s="27" t="str">
        <f>'[1]S SA'!L2</f>
        <v>Big Lick</v>
      </c>
      <c r="U202" s="27" t="str">
        <f>'[1]S SA'!O2</f>
        <v>Wolf Run</v>
      </c>
      <c r="W202" s="29" t="str">
        <f>'[1]S SA'!R2</f>
        <v>Dodge Gap</v>
      </c>
      <c r="Y202" s="27" t="str">
        <f>'[1]S SA'!U2</f>
        <v>Rolling Fork FP</v>
      </c>
      <c r="AA202" s="27" t="str">
        <f>'[1]S SA'!X2</f>
        <v>Rolling Fork River</v>
      </c>
      <c r="AC202" s="29" t="str">
        <f>'[1]S SA'!AA2</f>
        <v>Mill Creek</v>
      </c>
      <c r="AE202" s="5"/>
      <c r="AG202" s="5"/>
      <c r="AI202" s="5"/>
      <c r="AK202" s="5"/>
    </row>
    <row r="203" spans="1:39" s="1" customFormat="1" x14ac:dyDescent="0.25">
      <c r="A203" s="86"/>
      <c r="C203" s="7" t="str">
        <f>'[1]S SA'!B3</f>
        <v>Year</v>
      </c>
      <c r="D203" s="7" t="str">
        <f>'[1]S SA'!C3</f>
        <v>Credits Sold</v>
      </c>
      <c r="E203" s="4" t="str">
        <f>'[1]S SA'!D3</f>
        <v>Cost per Credit</v>
      </c>
      <c r="F203" s="4" t="s">
        <v>10</v>
      </c>
      <c r="H203" s="7" t="s">
        <v>11</v>
      </c>
      <c r="I203" s="7" t="s">
        <v>10</v>
      </c>
      <c r="J203" s="25"/>
      <c r="K203"/>
      <c r="L203" s="7" t="s">
        <v>10</v>
      </c>
      <c r="M203" s="76"/>
      <c r="O203" s="5" t="str">
        <f>'[1]S SA'!G3</f>
        <v>Value</v>
      </c>
      <c r="Q203" s="5" t="str">
        <f>'[1]S SA'!J3</f>
        <v>Value</v>
      </c>
      <c r="S203" s="5" t="str">
        <f>'[1]S SA'!M3</f>
        <v>Value</v>
      </c>
      <c r="U203" s="5" t="str">
        <f>'[1]S SA'!P3</f>
        <v>Value</v>
      </c>
      <c r="W203" s="5" t="str">
        <f>'[1]S SA'!S3</f>
        <v>Value</v>
      </c>
      <c r="Y203" s="5" t="str">
        <f>'[1]S SA'!V3</f>
        <v>Value</v>
      </c>
      <c r="AA203" s="5" t="str">
        <f>'[1]S SA'!Y3</f>
        <v>Value</v>
      </c>
      <c r="AC203" s="5" t="str">
        <f>'[1]S SA'!AB3</f>
        <v>Value</v>
      </c>
      <c r="AE203" s="5"/>
      <c r="AG203" s="5"/>
      <c r="AI203" s="5"/>
      <c r="AK203" s="5"/>
    </row>
    <row r="204" spans="1:39" x14ac:dyDescent="0.25">
      <c r="A204" s="86"/>
      <c r="B204" s="77" t="s">
        <v>12</v>
      </c>
      <c r="C204" s="12" t="str">
        <f>'[1]S SA'!B4</f>
        <v>Transition</v>
      </c>
      <c r="D204" s="12">
        <f>'[1]S SA'!C4</f>
        <v>3883</v>
      </c>
      <c r="E204" s="13">
        <f>'[1]S SA'!D4</f>
        <v>161.25</v>
      </c>
      <c r="F204" s="13">
        <f t="shared" si="13"/>
        <v>626133.75</v>
      </c>
      <c r="H204" s="12" t="str">
        <f t="shared" si="14"/>
        <v>Transition</v>
      </c>
      <c r="I204" s="14">
        <f t="shared" si="15"/>
        <v>626133.75</v>
      </c>
      <c r="J204" s="15"/>
      <c r="L204" s="14">
        <f t="shared" si="16"/>
        <v>0</v>
      </c>
      <c r="M204" s="76"/>
      <c r="O204" s="2">
        <f>'[1]S SA'!G4</f>
        <v>626133.75</v>
      </c>
      <c r="Q204" s="2">
        <f>'[1]S SA'!J4</f>
        <v>0</v>
      </c>
      <c r="S204" s="2">
        <f>'[1]S SA'!M4</f>
        <v>0</v>
      </c>
      <c r="U204" s="2">
        <f>'[1]S SA'!P4</f>
        <v>0</v>
      </c>
      <c r="W204" s="2">
        <f>'[1]S SA'!S4</f>
        <v>0</v>
      </c>
      <c r="Y204" s="2">
        <f>'[1]S SA'!V4</f>
        <v>0</v>
      </c>
      <c r="AA204" s="2">
        <f>'[1]S SA'!Y4</f>
        <v>0</v>
      </c>
      <c r="AC204" s="2">
        <f>'[1]S SA'!AB4</f>
        <v>0</v>
      </c>
    </row>
    <row r="205" spans="1:39" x14ac:dyDescent="0.25">
      <c r="A205" s="86"/>
      <c r="B205" s="77"/>
      <c r="C205" s="12">
        <f>'[1]S SA'!B5</f>
        <v>2012</v>
      </c>
      <c r="D205" s="12">
        <f>'[1]S SA'!C5</f>
        <v>1338.15</v>
      </c>
      <c r="E205" s="13">
        <f>'[1]S SA'!D5</f>
        <v>192</v>
      </c>
      <c r="F205" s="13">
        <f t="shared" si="13"/>
        <v>256924.80000000002</v>
      </c>
      <c r="H205" s="12">
        <f t="shared" si="14"/>
        <v>2012</v>
      </c>
      <c r="I205" s="14">
        <f t="shared" si="15"/>
        <v>256924.80000000002</v>
      </c>
      <c r="J205" s="15"/>
      <c r="L205" s="14">
        <f t="shared" si="16"/>
        <v>0</v>
      </c>
      <c r="M205" s="76"/>
      <c r="O205" s="2">
        <f>'[1]S SA'!G5</f>
        <v>256924.80000000002</v>
      </c>
      <c r="Q205" s="2">
        <f>'[1]S SA'!J5</f>
        <v>0</v>
      </c>
      <c r="S205" s="2">
        <f>'[1]S SA'!M5</f>
        <v>0</v>
      </c>
      <c r="U205" s="2">
        <f>'[1]S SA'!P5</f>
        <v>0</v>
      </c>
      <c r="W205" s="2">
        <f>'[1]S SA'!S5</f>
        <v>0</v>
      </c>
      <c r="Y205" s="2">
        <f>'[1]S SA'!V5</f>
        <v>0</v>
      </c>
      <c r="AA205" s="2">
        <f>'[1]S SA'!Y5</f>
        <v>0</v>
      </c>
      <c r="AC205" s="2">
        <f>'[1]S SA'!AB5</f>
        <v>0</v>
      </c>
    </row>
    <row r="206" spans="1:39" x14ac:dyDescent="0.25">
      <c r="A206" s="86"/>
      <c r="B206" s="77"/>
      <c r="C206" s="12">
        <f>'[1]S SA'!B6</f>
        <v>2013</v>
      </c>
      <c r="D206" s="12">
        <f>'[1]S SA'!C6</f>
        <v>4928</v>
      </c>
      <c r="E206" s="13">
        <f>'[1]S SA'!D6</f>
        <v>192</v>
      </c>
      <c r="F206" s="13">
        <f t="shared" si="13"/>
        <v>946176</v>
      </c>
      <c r="H206" s="12">
        <f t="shared" si="14"/>
        <v>2013</v>
      </c>
      <c r="I206" s="14">
        <f t="shared" si="15"/>
        <v>946176</v>
      </c>
      <c r="J206" s="15"/>
      <c r="L206" s="14">
        <f t="shared" si="16"/>
        <v>0</v>
      </c>
      <c r="M206" s="76"/>
      <c r="O206" s="2">
        <f>'[1]S SA'!G6</f>
        <v>946176</v>
      </c>
      <c r="Q206" s="2">
        <f>'[1]S SA'!J6</f>
        <v>0</v>
      </c>
      <c r="S206" s="2">
        <f>'[1]S SA'!M6</f>
        <v>0</v>
      </c>
      <c r="U206" s="2">
        <f>'[1]S SA'!P6</f>
        <v>0</v>
      </c>
      <c r="W206" s="2">
        <f>'[1]S SA'!S6</f>
        <v>0</v>
      </c>
      <c r="Y206" s="2">
        <f>'[1]S SA'!V6</f>
        <v>0</v>
      </c>
      <c r="AA206" s="2">
        <f>'[1]S SA'!Y6</f>
        <v>0</v>
      </c>
      <c r="AC206" s="2">
        <f>'[1]S SA'!AB6</f>
        <v>0</v>
      </c>
    </row>
    <row r="207" spans="1:39" x14ac:dyDescent="0.25">
      <c r="A207" s="86"/>
      <c r="B207" s="77"/>
      <c r="C207" s="12">
        <f>'[1]S SA'!B7</f>
        <v>2014</v>
      </c>
      <c r="D207" s="12">
        <f>'[1]S SA'!C7</f>
        <v>5607.09</v>
      </c>
      <c r="E207" s="13">
        <f>'[1]S SA'!D7</f>
        <v>192</v>
      </c>
      <c r="F207" s="13">
        <f t="shared" si="13"/>
        <v>1076561.28</v>
      </c>
      <c r="H207" s="12">
        <f t="shared" si="14"/>
        <v>2014</v>
      </c>
      <c r="I207" s="14">
        <f t="shared" si="15"/>
        <v>1076561.28</v>
      </c>
      <c r="J207" s="15"/>
      <c r="L207" s="14">
        <f t="shared" si="16"/>
        <v>0</v>
      </c>
      <c r="M207" s="76"/>
      <c r="O207" s="2">
        <f>'[1]S SA'!G7</f>
        <v>1076561.28</v>
      </c>
      <c r="Q207" s="2">
        <f>'[1]S SA'!J7</f>
        <v>0</v>
      </c>
      <c r="S207" s="2">
        <f>'[1]S SA'!M7</f>
        <v>0</v>
      </c>
      <c r="U207" s="2">
        <f>'[1]S SA'!P7</f>
        <v>0</v>
      </c>
      <c r="W207" s="2">
        <f>'[1]S SA'!S7</f>
        <v>0</v>
      </c>
      <c r="Y207" s="2">
        <f>'[1]S SA'!V7</f>
        <v>0</v>
      </c>
      <c r="AA207" s="2">
        <f>'[1]S SA'!Y7</f>
        <v>0</v>
      </c>
      <c r="AC207" s="2">
        <f>'[1]S SA'!AB7</f>
        <v>0</v>
      </c>
    </row>
    <row r="208" spans="1:39" x14ac:dyDescent="0.25">
      <c r="A208" s="86"/>
      <c r="B208" s="77"/>
      <c r="C208" s="12">
        <f>'[1]S SA'!B8</f>
        <v>2015</v>
      </c>
      <c r="D208" s="12">
        <f>'[1]S SA'!C8</f>
        <v>7968.8</v>
      </c>
      <c r="E208" s="13">
        <f>'[1]S SA'!D8</f>
        <v>225</v>
      </c>
      <c r="F208" s="13">
        <f t="shared" si="13"/>
        <v>1792980</v>
      </c>
      <c r="H208" s="12">
        <f t="shared" si="14"/>
        <v>2015</v>
      </c>
      <c r="I208" s="14">
        <f t="shared" si="15"/>
        <v>1792980</v>
      </c>
      <c r="J208" s="15"/>
      <c r="L208" s="14">
        <f t="shared" si="16"/>
        <v>0</v>
      </c>
      <c r="M208" s="76"/>
      <c r="O208" s="2">
        <f>'[1]S SA'!G8</f>
        <v>1792980</v>
      </c>
      <c r="Q208" s="2">
        <f>'[1]S SA'!J8</f>
        <v>0</v>
      </c>
      <c r="S208" s="2">
        <f>'[1]S SA'!M8</f>
        <v>0</v>
      </c>
      <c r="U208" s="2">
        <f>'[1]S SA'!P8</f>
        <v>0</v>
      </c>
      <c r="W208" s="2">
        <f>'[1]S SA'!S8</f>
        <v>0</v>
      </c>
      <c r="Y208" s="2">
        <f>'[1]S SA'!V8</f>
        <v>0</v>
      </c>
      <c r="AA208" s="2">
        <f>'[1]S SA'!Y8</f>
        <v>0</v>
      </c>
      <c r="AC208" s="2">
        <f>'[1]S SA'!AB8</f>
        <v>0</v>
      </c>
    </row>
    <row r="209" spans="1:37" x14ac:dyDescent="0.25">
      <c r="A209" s="86"/>
      <c r="B209" s="77"/>
      <c r="C209" s="12">
        <f>'[1]S SA'!B9</f>
        <v>2016</v>
      </c>
      <c r="D209" s="12">
        <f>'[1]S SA'!C9</f>
        <v>3968</v>
      </c>
      <c r="E209" s="13">
        <f>'[1]S SA'!D9</f>
        <v>225</v>
      </c>
      <c r="F209" s="13">
        <f t="shared" si="13"/>
        <v>892800</v>
      </c>
      <c r="H209" s="12">
        <f t="shared" si="14"/>
        <v>2016</v>
      </c>
      <c r="I209" s="14">
        <f t="shared" si="15"/>
        <v>892800</v>
      </c>
      <c r="J209" s="15"/>
      <c r="L209" s="14">
        <f t="shared" si="16"/>
        <v>0</v>
      </c>
      <c r="M209" s="76"/>
      <c r="O209" s="2">
        <f>'[1]S SA'!G9</f>
        <v>892800</v>
      </c>
      <c r="Q209" s="2">
        <f>'[1]S SA'!J9</f>
        <v>0</v>
      </c>
      <c r="S209" s="2">
        <f>'[1]S SA'!M9</f>
        <v>0</v>
      </c>
      <c r="U209" s="2">
        <f>'[1]S SA'!P9</f>
        <v>0</v>
      </c>
      <c r="W209" s="2">
        <f>'[1]S SA'!S9</f>
        <v>0</v>
      </c>
      <c r="Y209" s="2">
        <f>'[1]S SA'!V9</f>
        <v>0</v>
      </c>
      <c r="AA209" s="2">
        <f>'[1]S SA'!Y9</f>
        <v>0</v>
      </c>
      <c r="AC209" s="2">
        <f>'[1]S SA'!AB9</f>
        <v>0</v>
      </c>
    </row>
    <row r="210" spans="1:37" x14ac:dyDescent="0.25">
      <c r="A210" s="86"/>
      <c r="B210" s="77"/>
      <c r="C210" s="12">
        <f>'[1]S SA'!B10</f>
        <v>2017</v>
      </c>
      <c r="D210" s="12">
        <f>'[1]S SA'!C10</f>
        <v>0</v>
      </c>
      <c r="E210" s="13">
        <f>'[1]S SA'!D10</f>
        <v>225</v>
      </c>
      <c r="F210" s="13">
        <f t="shared" si="13"/>
        <v>0</v>
      </c>
      <c r="H210" s="12">
        <f t="shared" si="14"/>
        <v>2017</v>
      </c>
      <c r="I210" s="14">
        <f t="shared" si="15"/>
        <v>0</v>
      </c>
      <c r="J210" s="15"/>
      <c r="L210" s="14">
        <f t="shared" si="16"/>
        <v>0</v>
      </c>
      <c r="M210" s="76"/>
      <c r="O210" s="2">
        <f>'[1]S SA'!G10</f>
        <v>0</v>
      </c>
      <c r="Q210" s="2">
        <f>'[1]S SA'!J10</f>
        <v>0</v>
      </c>
      <c r="S210" s="2">
        <f>'[1]S SA'!M10</f>
        <v>0</v>
      </c>
      <c r="U210" s="2">
        <f>'[1]S SA'!P10</f>
        <v>0</v>
      </c>
      <c r="W210" s="2">
        <f>'[1]S SA'!S10</f>
        <v>0</v>
      </c>
      <c r="Y210" s="2">
        <f>'[1]S SA'!V10</f>
        <v>0</v>
      </c>
      <c r="AA210" s="2">
        <f>'[1]S SA'!Y10</f>
        <v>0</v>
      </c>
      <c r="AC210" s="2">
        <f>'[1]S SA'!AB10</f>
        <v>0</v>
      </c>
    </row>
    <row r="211" spans="1:37" x14ac:dyDescent="0.25">
      <c r="A211" s="86"/>
      <c r="B211" s="77"/>
      <c r="C211" s="12">
        <f>'[1]S SA'!B11</f>
        <v>2017</v>
      </c>
      <c r="D211" s="12">
        <f>'[1]S SA'!C11</f>
        <v>83154</v>
      </c>
      <c r="E211" s="13">
        <f>'[1]S SA'!D11</f>
        <v>224</v>
      </c>
      <c r="F211" s="13">
        <f t="shared" si="13"/>
        <v>18626496</v>
      </c>
      <c r="H211" s="12">
        <f t="shared" si="14"/>
        <v>2017</v>
      </c>
      <c r="I211" s="14">
        <f t="shared" si="15"/>
        <v>18626496</v>
      </c>
      <c r="J211" s="15"/>
      <c r="L211" s="14">
        <f t="shared" si="16"/>
        <v>0</v>
      </c>
      <c r="M211" s="76"/>
      <c r="O211" s="2">
        <f>'[1]S SA'!G11</f>
        <v>9161476.7999999989</v>
      </c>
      <c r="Q211" s="2">
        <f>'[1]S SA'!J11</f>
        <v>3878112</v>
      </c>
      <c r="S211" s="2">
        <f>'[1]S SA'!M11</f>
        <v>5186092.8</v>
      </c>
      <c r="U211" s="2">
        <f>'[1]S SA'!P11</f>
        <v>400814.40000000049</v>
      </c>
      <c r="W211" s="2">
        <f>'[1]S SA'!S11</f>
        <v>0</v>
      </c>
      <c r="Y211" s="2">
        <f>'[1]S SA'!V11</f>
        <v>0</v>
      </c>
      <c r="AA211" s="2">
        <f>'[1]S SA'!Y11</f>
        <v>0</v>
      </c>
      <c r="AC211" s="2">
        <f>'[1]S SA'!AB11</f>
        <v>0</v>
      </c>
    </row>
    <row r="212" spans="1:37" x14ac:dyDescent="0.25">
      <c r="A212" s="86"/>
      <c r="B212" s="77"/>
      <c r="C212" s="12">
        <f>'[1]S SA'!B12</f>
        <v>2018</v>
      </c>
      <c r="D212" s="12">
        <f>'[1]S SA'!C12</f>
        <v>72</v>
      </c>
      <c r="E212" s="13">
        <f>'[1]S SA'!D12</f>
        <v>224</v>
      </c>
      <c r="F212" s="13">
        <f t="shared" ref="F212:F218" si="19">D212*E212</f>
        <v>16128</v>
      </c>
      <c r="H212" s="12">
        <f t="shared" ref="H212:H219" si="20">C212</f>
        <v>2018</v>
      </c>
      <c r="I212" s="14">
        <f t="shared" ref="I212:I219" si="21">SUM(O212:BE212)</f>
        <v>16128</v>
      </c>
      <c r="J212" s="15"/>
      <c r="L212" s="14">
        <f t="shared" ref="L212:L219" si="22">I212-F212</f>
        <v>0</v>
      </c>
      <c r="M212" s="76"/>
      <c r="O212" s="2">
        <f>'[1]S SA'!G12</f>
        <v>0</v>
      </c>
      <c r="Q212" s="2">
        <f>'[1]S SA'!J12</f>
        <v>0</v>
      </c>
      <c r="S212" s="2">
        <f>'[1]S SA'!M12</f>
        <v>0</v>
      </c>
      <c r="U212" s="2">
        <f>'[1]S SA'!P12</f>
        <v>16128</v>
      </c>
      <c r="W212" s="2">
        <f>'[1]S SA'!S12</f>
        <v>0</v>
      </c>
      <c r="Y212" s="2">
        <f>'[1]S SA'!V12</f>
        <v>0</v>
      </c>
      <c r="AA212" s="2">
        <f>'[1]S SA'!Y12</f>
        <v>0</v>
      </c>
      <c r="AC212" s="2">
        <f>'[1]S SA'!AB12</f>
        <v>0</v>
      </c>
    </row>
    <row r="213" spans="1:37" s="16" customFormat="1" ht="15.75" thickBot="1" x14ac:dyDescent="0.3">
      <c r="A213" s="86"/>
      <c r="B213" s="78"/>
      <c r="C213" s="44">
        <f>'[1]S SA'!B13</f>
        <v>2018</v>
      </c>
      <c r="D213" s="44">
        <f>'[1]S SA'!C13</f>
        <v>11225</v>
      </c>
      <c r="E213" s="45">
        <f>'[1]S SA'!D13</f>
        <v>260</v>
      </c>
      <c r="F213" s="45">
        <f t="shared" si="19"/>
        <v>2918500</v>
      </c>
      <c r="G213" s="46"/>
      <c r="H213" s="44">
        <f t="shared" si="20"/>
        <v>2018</v>
      </c>
      <c r="I213" s="55">
        <f t="shared" si="21"/>
        <v>2918500</v>
      </c>
      <c r="J213" s="56"/>
      <c r="K213" s="46"/>
      <c r="L213" s="55">
        <f t="shared" si="22"/>
        <v>0</v>
      </c>
      <c r="M213" s="57">
        <f>SUM(L204:L213)</f>
        <v>0</v>
      </c>
      <c r="N213" s="46"/>
      <c r="O213" s="49">
        <f>'[1]S SA'!G13</f>
        <v>0</v>
      </c>
      <c r="P213" s="46"/>
      <c r="Q213" s="49">
        <f>'[1]S SA'!J13</f>
        <v>0</v>
      </c>
      <c r="R213" s="46"/>
      <c r="S213" s="49">
        <f>'[1]S SA'!M13</f>
        <v>0</v>
      </c>
      <c r="T213" s="46"/>
      <c r="U213" s="49">
        <f>'[1]S SA'!P13</f>
        <v>2918500</v>
      </c>
      <c r="V213" s="46"/>
      <c r="W213" s="49">
        <f>'[1]S SA'!S13</f>
        <v>0</v>
      </c>
      <c r="X213" s="46"/>
      <c r="Y213" s="49">
        <f>'[1]S SA'!V13</f>
        <v>0</v>
      </c>
      <c r="Z213" s="46"/>
      <c r="AA213" s="49">
        <f>'[1]S SA'!Y13</f>
        <v>0</v>
      </c>
      <c r="AB213" s="46"/>
      <c r="AC213" s="49">
        <f>'[1]S SA'!AB13</f>
        <v>0</v>
      </c>
      <c r="AD213" s="46"/>
      <c r="AE213" s="49"/>
      <c r="AG213" s="18"/>
      <c r="AI213" s="18"/>
      <c r="AK213" s="18"/>
    </row>
    <row r="214" spans="1:37" x14ac:dyDescent="0.25">
      <c r="A214" s="86"/>
      <c r="C214" s="19">
        <f>'[1]S SA'!B14</f>
        <v>2019</v>
      </c>
      <c r="D214" s="19">
        <f>'[1]S SA'!C14</f>
        <v>231</v>
      </c>
      <c r="E214" s="20">
        <f>'[1]S SA'!D14</f>
        <v>260</v>
      </c>
      <c r="F214" s="20">
        <f t="shared" si="19"/>
        <v>60060</v>
      </c>
      <c r="H214" s="19">
        <f t="shared" si="20"/>
        <v>2019</v>
      </c>
      <c r="I214" s="21">
        <f t="shared" si="21"/>
        <v>60060</v>
      </c>
      <c r="J214" s="15"/>
      <c r="L214" s="21">
        <f t="shared" si="22"/>
        <v>0</v>
      </c>
      <c r="M214" s="22"/>
      <c r="O214" s="2">
        <f>'[1]S SA'!G14</f>
        <v>0</v>
      </c>
      <c r="Q214" s="2">
        <f>'[1]S SA'!J14</f>
        <v>0</v>
      </c>
      <c r="S214" s="2">
        <f>'[1]S SA'!M14</f>
        <v>0</v>
      </c>
      <c r="U214" s="2">
        <f>'[1]S SA'!P14</f>
        <v>60060</v>
      </c>
      <c r="W214" s="2">
        <f>'[1]S SA'!S14</f>
        <v>0</v>
      </c>
      <c r="Y214" s="2">
        <f>'[1]S SA'!V14</f>
        <v>0</v>
      </c>
      <c r="AA214" s="2">
        <f>'[1]S SA'!Y14</f>
        <v>0</v>
      </c>
      <c r="AC214" s="2">
        <f>'[1]S SA'!AB14</f>
        <v>0</v>
      </c>
    </row>
    <row r="215" spans="1:37" x14ac:dyDescent="0.25">
      <c r="A215" s="86"/>
      <c r="C215" s="12">
        <f>'[1]S SA'!B15</f>
        <v>2020</v>
      </c>
      <c r="D215" s="12">
        <f>'[1]S SA'!C15</f>
        <v>90</v>
      </c>
      <c r="E215" s="13">
        <f>'[1]S SA'!D15</f>
        <v>260</v>
      </c>
      <c r="F215" s="13">
        <f t="shared" si="19"/>
        <v>23400</v>
      </c>
      <c r="H215" s="12">
        <f t="shared" si="20"/>
        <v>2020</v>
      </c>
      <c r="I215" s="14">
        <f t="shared" si="21"/>
        <v>23400</v>
      </c>
      <c r="J215" s="15"/>
      <c r="L215" s="14">
        <f t="shared" si="22"/>
        <v>0</v>
      </c>
      <c r="M215" s="22"/>
      <c r="O215" s="2">
        <f>'[1]S SA'!G15</f>
        <v>0</v>
      </c>
      <c r="Q215" s="2">
        <f>'[1]S SA'!J15</f>
        <v>0</v>
      </c>
      <c r="S215" s="2">
        <f>'[1]S SA'!M15</f>
        <v>0</v>
      </c>
      <c r="U215" s="2">
        <f>'[1]S SA'!P15</f>
        <v>23400</v>
      </c>
      <c r="W215" s="2">
        <f>'[1]S SA'!S15</f>
        <v>0</v>
      </c>
      <c r="Y215" s="2">
        <f>'[1]S SA'!V15</f>
        <v>0</v>
      </c>
      <c r="AA215" s="2">
        <f>'[1]S SA'!Y15</f>
        <v>0</v>
      </c>
      <c r="AC215" s="2">
        <f>'[1]S SA'!AB15</f>
        <v>0</v>
      </c>
    </row>
    <row r="216" spans="1:37" ht="15" customHeight="1" x14ac:dyDescent="0.25">
      <c r="A216" s="86"/>
      <c r="C216" s="12">
        <f>'[1]S SA'!B16</f>
        <v>2020</v>
      </c>
      <c r="D216" s="12">
        <f>'[1]S SA'!C16</f>
        <v>7102</v>
      </c>
      <c r="E216" s="13">
        <f>'[1]S SA'!D16</f>
        <v>332</v>
      </c>
      <c r="F216" s="13">
        <f t="shared" si="19"/>
        <v>2357864</v>
      </c>
      <c r="H216" s="12">
        <f t="shared" si="20"/>
        <v>2020</v>
      </c>
      <c r="I216" s="14">
        <f t="shared" si="21"/>
        <v>2357864</v>
      </c>
      <c r="J216" s="75" t="s">
        <v>13</v>
      </c>
      <c r="L216" s="14">
        <f t="shared" si="22"/>
        <v>0</v>
      </c>
      <c r="M216" s="22"/>
      <c r="O216" s="2">
        <f>'[1]S SA'!G16</f>
        <v>0</v>
      </c>
      <c r="Q216" s="2">
        <f>'[1]S SA'!J16</f>
        <v>0</v>
      </c>
      <c r="S216" s="2">
        <f>'[1]S SA'!M16</f>
        <v>0</v>
      </c>
      <c r="U216" s="2">
        <f>'[1]S SA'!P16</f>
        <v>421855.79999999929</v>
      </c>
      <c r="W216" s="2">
        <f>'[1]S SA'!S16</f>
        <v>1936008.2000000007</v>
      </c>
      <c r="Y216" s="2">
        <f>'[1]S SA'!V16</f>
        <v>0</v>
      </c>
      <c r="AA216" s="2">
        <f>'[1]S SA'!Y16</f>
        <v>0</v>
      </c>
      <c r="AC216" s="2">
        <f>'[1]S SA'!AB16</f>
        <v>0</v>
      </c>
    </row>
    <row r="217" spans="1:37" x14ac:dyDescent="0.25">
      <c r="A217" s="86"/>
      <c r="C217" s="12">
        <f>'[1]S SA'!B17</f>
        <v>2021</v>
      </c>
      <c r="D217" s="12">
        <f>'[1]S SA'!C17</f>
        <v>0</v>
      </c>
      <c r="E217" s="13">
        <f>'[1]S SA'!D17</f>
        <v>332</v>
      </c>
      <c r="F217" s="13">
        <f t="shared" si="19"/>
        <v>0</v>
      </c>
      <c r="H217" s="12">
        <f t="shared" si="20"/>
        <v>2021</v>
      </c>
      <c r="I217" s="14">
        <f t="shared" si="21"/>
        <v>0</v>
      </c>
      <c r="J217" s="75"/>
      <c r="L217" s="14">
        <f t="shared" si="22"/>
        <v>0</v>
      </c>
      <c r="M217" s="22"/>
      <c r="O217" s="2">
        <f>'[1]S SA'!G17</f>
        <v>0</v>
      </c>
      <c r="Q217" s="2">
        <f>'[1]S SA'!J17</f>
        <v>0</v>
      </c>
      <c r="S217" s="2">
        <f>'[1]S SA'!M17</f>
        <v>0</v>
      </c>
      <c r="U217" s="2">
        <f>'[1]S SA'!P17</f>
        <v>0</v>
      </c>
      <c r="W217" s="2">
        <f>'[1]S SA'!S17</f>
        <v>0</v>
      </c>
      <c r="Y217" s="2">
        <f>'[1]S SA'!V17</f>
        <v>0</v>
      </c>
      <c r="AA217" s="2">
        <f>'[1]S SA'!Y17</f>
        <v>0</v>
      </c>
      <c r="AC217" s="2">
        <f>'[1]S SA'!AB17</f>
        <v>0</v>
      </c>
    </row>
    <row r="218" spans="1:37" x14ac:dyDescent="0.25">
      <c r="A218" s="86"/>
      <c r="C218" s="12" t="str">
        <f>'[1]S SA'!B18</f>
        <v>Future</v>
      </c>
      <c r="D218" s="12">
        <f>'[1]S SA'!C18</f>
        <v>0</v>
      </c>
      <c r="E218" s="13">
        <f>'[1]S SA'!D18</f>
        <v>332</v>
      </c>
      <c r="F218" s="13">
        <f t="shared" si="19"/>
        <v>0</v>
      </c>
      <c r="H218" s="12" t="str">
        <f t="shared" si="20"/>
        <v>Future</v>
      </c>
      <c r="I218" s="14">
        <f t="shared" si="21"/>
        <v>39396438.039999999</v>
      </c>
      <c r="J218" s="75"/>
      <c r="L218" s="14">
        <f t="shared" si="22"/>
        <v>39396438.039999999</v>
      </c>
      <c r="M218" s="22"/>
      <c r="O218" s="2">
        <f>'[1]S SA'!G18</f>
        <v>0</v>
      </c>
      <c r="Q218" s="2">
        <f>'[1]S SA'!J18</f>
        <v>0</v>
      </c>
      <c r="S218" s="2">
        <f>'[1]S SA'!M18</f>
        <v>0</v>
      </c>
      <c r="U218" s="2">
        <f>'[1]S SA'!P18</f>
        <v>0</v>
      </c>
      <c r="W218" s="2">
        <f>'[1]S SA'!S18</f>
        <v>1074899.7999999993</v>
      </c>
      <c r="Y218" s="2">
        <f>'[1]S SA'!V18</f>
        <v>1593540.24</v>
      </c>
      <c r="AA218" s="2">
        <f>'[1]S SA'!Y18</f>
        <v>7270966</v>
      </c>
      <c r="AC218" s="2">
        <f>'[1]S SA'!AB18</f>
        <v>29457032</v>
      </c>
    </row>
    <row r="219" spans="1:37" s="1" customFormat="1" x14ac:dyDescent="0.25">
      <c r="A219" s="87"/>
      <c r="B219" s="33"/>
      <c r="C219" s="34" t="str">
        <f>'[1]S SA'!B19</f>
        <v>Total</v>
      </c>
      <c r="D219" s="34">
        <f>'[1]S SA'!C19</f>
        <v>129567.04000000001</v>
      </c>
      <c r="E219" s="35">
        <f>'[1]S SA'!D19</f>
        <v>0</v>
      </c>
      <c r="F219" s="35">
        <f>SUM(F204:F218)</f>
        <v>29594023.829999998</v>
      </c>
      <c r="G219" s="33"/>
      <c r="H219" s="34" t="str">
        <f t="shared" si="20"/>
        <v>Total</v>
      </c>
      <c r="I219" s="50">
        <f t="shared" si="21"/>
        <v>68990461.870000005</v>
      </c>
      <c r="J219" s="51">
        <f>I219-Q219-W219-AC219</f>
        <v>32644409.870000005</v>
      </c>
      <c r="K219" s="52"/>
      <c r="L219" s="50">
        <f t="shared" si="22"/>
        <v>39396438.040000007</v>
      </c>
      <c r="M219" s="53"/>
      <c r="N219" s="33"/>
      <c r="O219" s="36">
        <f>'[1]S SA'!G19</f>
        <v>14753052.629999999</v>
      </c>
      <c r="P219" s="33"/>
      <c r="Q219" s="36">
        <f>'[1]S SA'!J19</f>
        <v>3878112</v>
      </c>
      <c r="R219" s="33"/>
      <c r="S219" s="36">
        <f>'[1]S SA'!M19</f>
        <v>5186092.8</v>
      </c>
      <c r="T219" s="33"/>
      <c r="U219" s="36">
        <f>'[1]S SA'!P19</f>
        <v>3840758.1999999997</v>
      </c>
      <c r="V219" s="33"/>
      <c r="W219" s="36">
        <f>'[1]S SA'!S19</f>
        <v>3010908</v>
      </c>
      <c r="X219" s="33"/>
      <c r="Y219" s="36">
        <f>'[1]S SA'!V19</f>
        <v>1593540.24</v>
      </c>
      <c r="Z219" s="33"/>
      <c r="AA219" s="36">
        <f>'[1]S SA'!Y19</f>
        <v>7270966</v>
      </c>
      <c r="AB219" s="33"/>
      <c r="AC219" s="36">
        <f>'[1]S SA'!AB19</f>
        <v>29457032</v>
      </c>
      <c r="AD219" s="33"/>
      <c r="AE219" s="36"/>
      <c r="AG219" s="5"/>
      <c r="AI219" s="5"/>
      <c r="AK219" s="5"/>
    </row>
    <row r="222" spans="1:37" x14ac:dyDescent="0.25">
      <c r="A222" s="1"/>
    </row>
  </sheetData>
  <mergeCells count="49">
    <mergeCell ref="A66:A84"/>
    <mergeCell ref="O2:P2"/>
    <mergeCell ref="O3:P3"/>
    <mergeCell ref="O4:P4"/>
    <mergeCell ref="O5:P5"/>
    <mergeCell ref="O6:P6"/>
    <mergeCell ref="A8:A25"/>
    <mergeCell ref="A27:A45"/>
    <mergeCell ref="A47:A64"/>
    <mergeCell ref="M8:M18"/>
    <mergeCell ref="B10:B19"/>
    <mergeCell ref="J22:J24"/>
    <mergeCell ref="M27:M38"/>
    <mergeCell ref="B29:B39"/>
    <mergeCell ref="J42:J44"/>
    <mergeCell ref="A183:A200"/>
    <mergeCell ref="A202:A219"/>
    <mergeCell ref="A143:A161"/>
    <mergeCell ref="A163:A181"/>
    <mergeCell ref="M202:M212"/>
    <mergeCell ref="B204:B213"/>
    <mergeCell ref="J216:J218"/>
    <mergeCell ref="J178:J180"/>
    <mergeCell ref="M183:M193"/>
    <mergeCell ref="B185:B194"/>
    <mergeCell ref="J197:J199"/>
    <mergeCell ref="A86:A103"/>
    <mergeCell ref="A105:A122"/>
    <mergeCell ref="A124:A141"/>
    <mergeCell ref="M163:M174"/>
    <mergeCell ref="B166:B175"/>
    <mergeCell ref="M124:M134"/>
    <mergeCell ref="B127:B135"/>
    <mergeCell ref="J138:J140"/>
    <mergeCell ref="M143:M154"/>
    <mergeCell ref="B146:B155"/>
    <mergeCell ref="J158:J160"/>
    <mergeCell ref="M86:M96"/>
    <mergeCell ref="B88:B97"/>
    <mergeCell ref="J100:J102"/>
    <mergeCell ref="M105:M115"/>
    <mergeCell ref="B108:B116"/>
    <mergeCell ref="J119:J121"/>
    <mergeCell ref="M47:M57"/>
    <mergeCell ref="B49:B58"/>
    <mergeCell ref="J61:J63"/>
    <mergeCell ref="M66:M77"/>
    <mergeCell ref="B68:B78"/>
    <mergeCell ref="J81:J83"/>
  </mergeCells>
  <pageMargins left="0.7" right="0.7" top="0.75" bottom="0.75" header="0.3" footer="0.3"/>
  <pageSetup scale="2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6"/>
  <sheetViews>
    <sheetView zoomScale="80" zoomScaleNormal="80" workbookViewId="0">
      <selection activeCell="S13" sqref="S13"/>
    </sheetView>
  </sheetViews>
  <sheetFormatPr defaultRowHeight="15" x14ac:dyDescent="0.25"/>
  <cols>
    <col min="2" max="2" width="13.42578125" style="1" customWidth="1"/>
    <col min="3" max="3" width="11.140625" customWidth="1"/>
    <col min="4" max="4" width="11.5703125" hidden="1" customWidth="1"/>
    <col min="5" max="5" width="15.7109375" style="2" hidden="1" customWidth="1"/>
    <col min="6" max="6" width="17" style="2" customWidth="1"/>
    <col min="7" max="7" width="12.85546875" customWidth="1"/>
    <col min="9" max="9" width="18" style="2" bestFit="1" customWidth="1"/>
    <col min="10" max="10" width="15.5703125" style="3" customWidth="1"/>
    <col min="12" max="12" width="15.140625" style="2" bestFit="1" customWidth="1"/>
    <col min="13" max="13" width="16.5703125" style="5" customWidth="1"/>
    <col min="15" max="15" width="21.42578125" style="2" bestFit="1" customWidth="1"/>
    <col min="17" max="17" width="17.28515625" style="2" bestFit="1" customWidth="1"/>
    <col min="19" max="19" width="30.5703125" style="2" bestFit="1" customWidth="1"/>
    <col min="21" max="21" width="16.5703125" style="2" bestFit="1" customWidth="1"/>
    <col min="23" max="23" width="17" style="2" bestFit="1" customWidth="1"/>
  </cols>
  <sheetData>
    <row r="1" spans="1:23" ht="15.75" thickBot="1" x14ac:dyDescent="0.3">
      <c r="B1" s="1" t="s">
        <v>26</v>
      </c>
      <c r="I1"/>
      <c r="L1"/>
      <c r="M1" s="1"/>
    </row>
    <row r="2" spans="1:23" ht="15.75" thickBot="1" x14ac:dyDescent="0.3">
      <c r="I2"/>
      <c r="L2"/>
      <c r="M2" s="1"/>
      <c r="O2" s="91" t="s">
        <v>28</v>
      </c>
      <c r="P2" s="92"/>
    </row>
    <row r="3" spans="1:23" x14ac:dyDescent="0.25">
      <c r="B3" s="67" t="s">
        <v>27</v>
      </c>
      <c r="C3" s="68"/>
      <c r="D3" s="68"/>
      <c r="E3" s="69"/>
      <c r="F3" s="70" t="s">
        <v>1</v>
      </c>
      <c r="G3" s="70"/>
      <c r="H3" s="70"/>
      <c r="I3" s="71" t="s">
        <v>2</v>
      </c>
      <c r="L3" s="1"/>
      <c r="M3" s="1"/>
      <c r="O3" s="93" t="s">
        <v>3</v>
      </c>
      <c r="P3" s="94"/>
    </row>
    <row r="4" spans="1:23" ht="15.75" thickBot="1" x14ac:dyDescent="0.3">
      <c r="B4" s="72"/>
      <c r="C4" s="16"/>
      <c r="D4" s="16"/>
      <c r="E4" s="18"/>
      <c r="F4" s="32">
        <f>F25+F45+F64+F83+F102+F121+F140+F159+F178+F197+F216</f>
        <v>10664147.124</v>
      </c>
      <c r="G4" s="17"/>
      <c r="H4" s="73"/>
      <c r="I4" s="74">
        <f>I25+I45+I64+I83+I102+I121+I140+I159+I178+I197+I216</f>
        <v>16459470.585000001</v>
      </c>
      <c r="J4" s="6"/>
      <c r="L4" s="5"/>
      <c r="O4" s="95" t="s">
        <v>4</v>
      </c>
      <c r="P4" s="96"/>
    </row>
    <row r="5" spans="1:23" x14ac:dyDescent="0.25">
      <c r="F5" s="5"/>
      <c r="G5" s="1"/>
      <c r="H5" s="1"/>
      <c r="I5" s="5"/>
      <c r="J5" s="6"/>
      <c r="L5" s="5"/>
      <c r="O5" s="97" t="s">
        <v>5</v>
      </c>
      <c r="P5" s="98"/>
    </row>
    <row r="6" spans="1:23" ht="15.75" thickBot="1" x14ac:dyDescent="0.3">
      <c r="F6" s="5"/>
      <c r="G6" s="1"/>
      <c r="H6" s="1"/>
      <c r="I6" s="5"/>
      <c r="J6" s="6"/>
      <c r="L6" s="5"/>
      <c r="O6" s="99" t="s">
        <v>6</v>
      </c>
      <c r="P6" s="100"/>
    </row>
    <row r="8" spans="1:23" s="1" customFormat="1" x14ac:dyDescent="0.25">
      <c r="A8" s="119" t="s">
        <v>15</v>
      </c>
      <c r="C8" s="7" t="str">
        <f>'[1]BS SA'!B21</f>
        <v>Credit History</v>
      </c>
      <c r="D8" s="7"/>
      <c r="E8" s="4"/>
      <c r="F8" s="4"/>
      <c r="H8" s="7" t="s">
        <v>7</v>
      </c>
      <c r="I8" s="4"/>
      <c r="J8" s="3"/>
      <c r="L8" s="4" t="s">
        <v>8</v>
      </c>
      <c r="M8" s="107" t="s">
        <v>9</v>
      </c>
      <c r="O8" s="10" t="str">
        <f>'[1]BS SA'!I21</f>
        <v>Whites Creek</v>
      </c>
      <c r="Q8" s="10" t="str">
        <f>'[1]BS SA'!R21</f>
        <v>Mabry 2 (Smith)</v>
      </c>
      <c r="S8" s="5"/>
      <c r="U8" s="5"/>
      <c r="W8" s="5"/>
    </row>
    <row r="9" spans="1:23" s="1" customFormat="1" x14ac:dyDescent="0.25">
      <c r="A9" s="120"/>
      <c r="C9" s="7" t="str">
        <f>'[1]BS SA'!B22</f>
        <v>Year</v>
      </c>
      <c r="D9" s="7" t="str">
        <f>'[1]BS SA'!C22</f>
        <v>Credits Sold</v>
      </c>
      <c r="E9" s="4" t="str">
        <f>'[1]BS SA'!D22</f>
        <v>Cost per Credit</v>
      </c>
      <c r="F9" s="4" t="s">
        <v>10</v>
      </c>
      <c r="H9" s="7" t="s">
        <v>11</v>
      </c>
      <c r="I9" s="4" t="s">
        <v>10</v>
      </c>
      <c r="J9" s="3"/>
      <c r="L9" s="4" t="s">
        <v>10</v>
      </c>
      <c r="M9" s="107"/>
      <c r="O9" s="5" t="str">
        <f>'[1]BS SA'!J22</f>
        <v>Value</v>
      </c>
      <c r="Q9" s="5" t="str">
        <f>'[1]BS SA'!S22</f>
        <v>Value</v>
      </c>
      <c r="S9" s="5"/>
      <c r="U9" s="5"/>
      <c r="W9" s="5"/>
    </row>
    <row r="10" spans="1:23" x14ac:dyDescent="0.25">
      <c r="A10" s="120"/>
      <c r="B10" s="108" t="s">
        <v>12</v>
      </c>
      <c r="C10" s="12" t="str">
        <f>'[1]BS SA'!B23</f>
        <v>Transition</v>
      </c>
      <c r="D10" s="12">
        <f>'[1]BS SA'!C23</f>
        <v>3.55</v>
      </c>
      <c r="E10" s="13">
        <f>'[1]BS SA'!D23</f>
        <v>22500</v>
      </c>
      <c r="F10" s="13">
        <f>D10*E10</f>
        <v>79875</v>
      </c>
      <c r="H10" s="12" t="str">
        <f>C10</f>
        <v>Transition</v>
      </c>
      <c r="I10" s="13">
        <f>SUM(O10:BE10)</f>
        <v>3600</v>
      </c>
      <c r="L10" s="13">
        <f>I10-F10</f>
        <v>-76275</v>
      </c>
      <c r="M10" s="107"/>
      <c r="O10" s="2">
        <f>'[1]BS SA'!J23</f>
        <v>2475</v>
      </c>
      <c r="Q10" s="2">
        <f>'[1]BS SA'!S23</f>
        <v>1125</v>
      </c>
    </row>
    <row r="11" spans="1:23" x14ac:dyDescent="0.25">
      <c r="A11" s="120"/>
      <c r="B11" s="108"/>
      <c r="C11" s="12">
        <f>'[1]BS SA'!B24</f>
        <v>2012</v>
      </c>
      <c r="D11" s="12">
        <f>'[1]BS SA'!C24</f>
        <v>2.41</v>
      </c>
      <c r="E11" s="13">
        <f>'[1]BS SA'!D24</f>
        <v>24000</v>
      </c>
      <c r="F11" s="13">
        <f t="shared" ref="F11:F74" si="0">D11*E11</f>
        <v>57840</v>
      </c>
      <c r="H11" s="12">
        <f t="shared" ref="H11:H74" si="1">C11</f>
        <v>2012</v>
      </c>
      <c r="I11" s="13">
        <f t="shared" ref="I11:I74" si="2">SUM(O11:BE11)</f>
        <v>0</v>
      </c>
      <c r="L11" s="13">
        <f t="shared" ref="L11:L74" si="3">I11-F11</f>
        <v>-57840</v>
      </c>
      <c r="M11" s="107"/>
      <c r="O11" s="2">
        <f>'[1]BS SA'!J24</f>
        <v>0</v>
      </c>
      <c r="Q11" s="2">
        <f>'[1]BS SA'!S24</f>
        <v>0</v>
      </c>
    </row>
    <row r="12" spans="1:23" x14ac:dyDescent="0.25">
      <c r="A12" s="120"/>
      <c r="B12" s="108"/>
      <c r="C12" s="12">
        <f>'[1]BS SA'!B25</f>
        <v>2013</v>
      </c>
      <c r="D12" s="12">
        <f>'[1]BS SA'!C25</f>
        <v>2.4E-2</v>
      </c>
      <c r="E12" s="13">
        <f>'[1]BS SA'!D25</f>
        <v>24000</v>
      </c>
      <c r="F12" s="13">
        <f t="shared" si="0"/>
        <v>576</v>
      </c>
      <c r="H12" s="12">
        <f t="shared" si="1"/>
        <v>2013</v>
      </c>
      <c r="I12" s="13">
        <f t="shared" si="2"/>
        <v>0</v>
      </c>
      <c r="L12" s="13">
        <f t="shared" si="3"/>
        <v>-576</v>
      </c>
      <c r="M12" s="107"/>
      <c r="O12" s="2">
        <f>'[1]BS SA'!J25</f>
        <v>0</v>
      </c>
      <c r="Q12" s="2">
        <f>'[1]BS SA'!S25</f>
        <v>0</v>
      </c>
    </row>
    <row r="13" spans="1:23" x14ac:dyDescent="0.25">
      <c r="A13" s="120"/>
      <c r="B13" s="108"/>
      <c r="C13" s="12">
        <f>'[1]BS SA'!B26</f>
        <v>2014</v>
      </c>
      <c r="D13" s="12">
        <f>'[1]BS SA'!C26</f>
        <v>0.57699999999999996</v>
      </c>
      <c r="E13" s="13">
        <f>'[1]BS SA'!D26</f>
        <v>24000</v>
      </c>
      <c r="F13" s="13">
        <f t="shared" si="0"/>
        <v>13847.999999999998</v>
      </c>
      <c r="H13" s="12">
        <f t="shared" si="1"/>
        <v>2014</v>
      </c>
      <c r="I13" s="13">
        <f t="shared" si="2"/>
        <v>0</v>
      </c>
      <c r="L13" s="13">
        <f t="shared" si="3"/>
        <v>-13847.999999999998</v>
      </c>
      <c r="M13" s="107"/>
      <c r="O13" s="2">
        <f>'[1]BS SA'!J26</f>
        <v>0</v>
      </c>
      <c r="Q13" s="2">
        <f>'[1]BS SA'!S26</f>
        <v>0</v>
      </c>
    </row>
    <row r="14" spans="1:23" x14ac:dyDescent="0.25">
      <c r="A14" s="120"/>
      <c r="B14" s="108"/>
      <c r="C14" s="12">
        <f>'[1]BS SA'!B27</f>
        <v>2015</v>
      </c>
      <c r="D14" s="12">
        <f>'[1]BS SA'!C27</f>
        <v>0</v>
      </c>
      <c r="E14" s="13">
        <f>'[1]BS SA'!D27</f>
        <v>34380</v>
      </c>
      <c r="F14" s="13">
        <f t="shared" si="0"/>
        <v>0</v>
      </c>
      <c r="H14" s="12">
        <f t="shared" si="1"/>
        <v>2015</v>
      </c>
      <c r="I14" s="13">
        <f t="shared" si="2"/>
        <v>0</v>
      </c>
      <c r="L14" s="13">
        <f t="shared" si="3"/>
        <v>0</v>
      </c>
      <c r="M14" s="107"/>
      <c r="O14" s="2">
        <f>'[1]BS SA'!J27</f>
        <v>0</v>
      </c>
      <c r="Q14" s="2">
        <f>'[1]BS SA'!S27</f>
        <v>0</v>
      </c>
    </row>
    <row r="15" spans="1:23" x14ac:dyDescent="0.25">
      <c r="A15" s="120"/>
      <c r="B15" s="108"/>
      <c r="C15" s="12">
        <f>'[1]BS SA'!B28</f>
        <v>2016</v>
      </c>
      <c r="D15" s="12">
        <f>'[1]BS SA'!C28</f>
        <v>0</v>
      </c>
      <c r="E15" s="13">
        <f>'[1]BS SA'!D28</f>
        <v>34380</v>
      </c>
      <c r="F15" s="13">
        <f t="shared" si="0"/>
        <v>0</v>
      </c>
      <c r="H15" s="12">
        <f t="shared" si="1"/>
        <v>2016</v>
      </c>
      <c r="I15" s="13">
        <f t="shared" si="2"/>
        <v>0</v>
      </c>
      <c r="L15" s="13">
        <f t="shared" si="3"/>
        <v>0</v>
      </c>
      <c r="M15" s="107"/>
      <c r="O15" s="2">
        <f>'[1]BS SA'!J28</f>
        <v>0</v>
      </c>
      <c r="Q15" s="2">
        <f>'[1]BS SA'!S28</f>
        <v>0</v>
      </c>
    </row>
    <row r="16" spans="1:23" x14ac:dyDescent="0.25">
      <c r="A16" s="120"/>
      <c r="B16" s="108"/>
      <c r="C16" s="12">
        <f>'[1]BS SA'!B29</f>
        <v>2017</v>
      </c>
      <c r="D16" s="12">
        <f>'[1]BS SA'!C29</f>
        <v>0</v>
      </c>
      <c r="E16" s="13">
        <f>'[1]BS SA'!D29</f>
        <v>34380</v>
      </c>
      <c r="F16" s="13">
        <f t="shared" si="0"/>
        <v>0</v>
      </c>
      <c r="H16" s="12">
        <f t="shared" si="1"/>
        <v>2017</v>
      </c>
      <c r="I16" s="13">
        <f t="shared" si="2"/>
        <v>0</v>
      </c>
      <c r="L16" s="13">
        <f t="shared" si="3"/>
        <v>0</v>
      </c>
      <c r="M16" s="107"/>
      <c r="O16" s="2">
        <f>'[1]BS SA'!J29</f>
        <v>0</v>
      </c>
      <c r="Q16" s="2">
        <f>'[1]BS SA'!S29</f>
        <v>0</v>
      </c>
    </row>
    <row r="17" spans="1:23" x14ac:dyDescent="0.25">
      <c r="A17" s="120"/>
      <c r="B17" s="108"/>
      <c r="C17" s="12">
        <f>'[1]BS SA'!B30</f>
        <v>2017</v>
      </c>
      <c r="D17" s="12">
        <f>'[1]BS SA'!C30</f>
        <v>0</v>
      </c>
      <c r="E17" s="13">
        <f>'[1]BS SA'!D30</f>
        <v>36672</v>
      </c>
      <c r="F17" s="13">
        <f t="shared" si="0"/>
        <v>0</v>
      </c>
      <c r="H17" s="12">
        <f t="shared" si="1"/>
        <v>2017</v>
      </c>
      <c r="I17" s="13">
        <f t="shared" si="2"/>
        <v>0</v>
      </c>
      <c r="L17" s="13">
        <f t="shared" si="3"/>
        <v>0</v>
      </c>
      <c r="M17" s="107"/>
      <c r="O17" s="2">
        <f>'[1]BS SA'!J30</f>
        <v>0</v>
      </c>
      <c r="Q17" s="2">
        <f>'[1]BS SA'!S30</f>
        <v>0</v>
      </c>
    </row>
    <row r="18" spans="1:23" x14ac:dyDescent="0.25">
      <c r="A18" s="120"/>
      <c r="B18" s="108"/>
      <c r="C18" s="12">
        <f>'[1]BS SA'!B31</f>
        <v>2018</v>
      </c>
      <c r="D18" s="12">
        <f>'[1]BS SA'!C31</f>
        <v>0</v>
      </c>
      <c r="E18" s="13">
        <f>'[1]BS SA'!D31</f>
        <v>36672</v>
      </c>
      <c r="F18" s="13">
        <f t="shared" si="0"/>
        <v>0</v>
      </c>
      <c r="H18" s="12">
        <f t="shared" si="1"/>
        <v>2018</v>
      </c>
      <c r="I18" s="13">
        <f t="shared" si="2"/>
        <v>0</v>
      </c>
      <c r="L18" s="13">
        <f t="shared" si="3"/>
        <v>0</v>
      </c>
      <c r="M18" s="107"/>
      <c r="O18" s="2">
        <f>'[1]BS SA'!J31</f>
        <v>0</v>
      </c>
      <c r="Q18" s="2">
        <f>'[1]BS SA'!S31</f>
        <v>0</v>
      </c>
    </row>
    <row r="19" spans="1:23" s="16" customFormat="1" ht="15.75" thickBot="1" x14ac:dyDescent="0.3">
      <c r="A19" s="120"/>
      <c r="B19" s="109"/>
      <c r="C19" s="44">
        <f>'[1]BS SA'!B32</f>
        <v>2018</v>
      </c>
      <c r="D19" s="44">
        <f>'[1]BS SA'!C32</f>
        <v>0</v>
      </c>
      <c r="E19" s="45">
        <f>'[1]BS SA'!D32</f>
        <v>39600</v>
      </c>
      <c r="F19" s="45">
        <f t="shared" si="0"/>
        <v>0</v>
      </c>
      <c r="G19" s="46"/>
      <c r="H19" s="44">
        <f t="shared" si="1"/>
        <v>2018</v>
      </c>
      <c r="I19" s="45">
        <f t="shared" si="2"/>
        <v>0</v>
      </c>
      <c r="J19" s="47"/>
      <c r="K19" s="46"/>
      <c r="L19" s="45">
        <f t="shared" si="3"/>
        <v>0</v>
      </c>
      <c r="M19" s="48">
        <f>SUM(L10:L19)</f>
        <v>-148539</v>
      </c>
      <c r="N19" s="46"/>
      <c r="O19" s="49">
        <f>'[1]BS SA'!J32</f>
        <v>0</v>
      </c>
      <c r="P19" s="46"/>
      <c r="Q19" s="49">
        <f>'[1]BS SA'!S32</f>
        <v>0</v>
      </c>
      <c r="R19" s="46"/>
      <c r="S19" s="18"/>
      <c r="U19" s="18"/>
      <c r="W19" s="18"/>
    </row>
    <row r="20" spans="1:23" x14ac:dyDescent="0.25">
      <c r="A20" s="120"/>
      <c r="C20" s="19">
        <f>'[1]BS SA'!B33</f>
        <v>2019</v>
      </c>
      <c r="D20" s="19">
        <f>'[1]BS SA'!C33</f>
        <v>0</v>
      </c>
      <c r="E20" s="20">
        <f>'[1]BS SA'!D33</f>
        <v>39600</v>
      </c>
      <c r="F20" s="20">
        <f t="shared" si="0"/>
        <v>0</v>
      </c>
      <c r="H20" s="19">
        <f t="shared" si="1"/>
        <v>2019</v>
      </c>
      <c r="I20" s="20">
        <f t="shared" si="2"/>
        <v>0</v>
      </c>
      <c r="L20" s="20">
        <f t="shared" si="3"/>
        <v>0</v>
      </c>
      <c r="O20" s="2">
        <f>'[1]BS SA'!J33</f>
        <v>0</v>
      </c>
      <c r="Q20" s="2">
        <f>'[1]BS SA'!S33</f>
        <v>0</v>
      </c>
    </row>
    <row r="21" spans="1:23" x14ac:dyDescent="0.25">
      <c r="A21" s="120"/>
      <c r="C21" s="12">
        <f>'[1]BS SA'!B34</f>
        <v>2020</v>
      </c>
      <c r="D21" s="12">
        <f>'[1]BS SA'!C34</f>
        <v>0</v>
      </c>
      <c r="E21" s="13">
        <f>'[1]BS SA'!D34</f>
        <v>39600</v>
      </c>
      <c r="F21" s="13">
        <f t="shared" si="0"/>
        <v>0</v>
      </c>
      <c r="H21" s="12">
        <f t="shared" si="1"/>
        <v>2020</v>
      </c>
      <c r="I21" s="13">
        <f t="shared" si="2"/>
        <v>0</v>
      </c>
      <c r="L21" s="13">
        <f t="shared" si="3"/>
        <v>0</v>
      </c>
      <c r="O21" s="2">
        <f>'[1]BS SA'!J34</f>
        <v>0</v>
      </c>
      <c r="Q21" s="2">
        <f>'[1]BS SA'!S34</f>
        <v>0</v>
      </c>
    </row>
    <row r="22" spans="1:23" x14ac:dyDescent="0.25">
      <c r="A22" s="120"/>
      <c r="C22" s="12">
        <f>'[1]BS SA'!B35</f>
        <v>2020</v>
      </c>
      <c r="D22" s="12">
        <f>'[1]BS SA'!C35</f>
        <v>0</v>
      </c>
      <c r="E22" s="13">
        <f>'[1]BS SA'!D35</f>
        <v>49200</v>
      </c>
      <c r="F22" s="13">
        <f t="shared" si="0"/>
        <v>0</v>
      </c>
      <c r="H22" s="12">
        <f t="shared" si="1"/>
        <v>2020</v>
      </c>
      <c r="I22" s="13">
        <f t="shared" si="2"/>
        <v>0</v>
      </c>
      <c r="J22" s="75" t="s">
        <v>13</v>
      </c>
      <c r="L22" s="13">
        <f t="shared" si="3"/>
        <v>0</v>
      </c>
      <c r="O22" s="2">
        <f>'[1]BS SA'!J35</f>
        <v>0</v>
      </c>
      <c r="Q22" s="2">
        <f>'[1]BS SA'!S35</f>
        <v>0</v>
      </c>
    </row>
    <row r="23" spans="1:23" x14ac:dyDescent="0.25">
      <c r="A23" s="120"/>
      <c r="C23" s="12">
        <f>'[1]BS SA'!B36</f>
        <v>2021</v>
      </c>
      <c r="D23" s="12">
        <f>'[1]BS SA'!C36</f>
        <v>0</v>
      </c>
      <c r="E23" s="13">
        <f>'[1]BS SA'!D36</f>
        <v>49200</v>
      </c>
      <c r="F23" s="13">
        <f t="shared" si="0"/>
        <v>0</v>
      </c>
      <c r="H23" s="12">
        <f t="shared" si="1"/>
        <v>2021</v>
      </c>
      <c r="I23" s="13">
        <f t="shared" si="2"/>
        <v>0</v>
      </c>
      <c r="J23" s="75"/>
      <c r="L23" s="13">
        <f t="shared" si="3"/>
        <v>0</v>
      </c>
      <c r="O23" s="2">
        <f>'[1]BS SA'!J36</f>
        <v>0</v>
      </c>
      <c r="Q23" s="2">
        <f>'[1]BS SA'!S36</f>
        <v>0</v>
      </c>
    </row>
    <row r="24" spans="1:23" x14ac:dyDescent="0.25">
      <c r="A24" s="120"/>
      <c r="C24" s="12" t="str">
        <f>'[1]BS SA'!B37</f>
        <v>Future</v>
      </c>
      <c r="D24" s="12">
        <f>'[1]BS SA'!C37</f>
        <v>0</v>
      </c>
      <c r="E24" s="13">
        <f>'[1]BS SA'!D37</f>
        <v>49200</v>
      </c>
      <c r="F24" s="13">
        <f t="shared" si="0"/>
        <v>0</v>
      </c>
      <c r="H24" s="12" t="str">
        <f t="shared" si="1"/>
        <v>Future</v>
      </c>
      <c r="I24" s="13">
        <f t="shared" si="2"/>
        <v>0</v>
      </c>
      <c r="J24" s="75"/>
      <c r="L24" s="13">
        <f t="shared" si="3"/>
        <v>0</v>
      </c>
      <c r="O24" s="2">
        <f>'[1]BS SA'!J37</f>
        <v>0</v>
      </c>
      <c r="Q24" s="2">
        <f>'[1]BS SA'!S37</f>
        <v>0</v>
      </c>
    </row>
    <row r="25" spans="1:23" s="1" customFormat="1" x14ac:dyDescent="0.25">
      <c r="A25" s="121"/>
      <c r="B25" s="37"/>
      <c r="C25" s="38" t="str">
        <f>'[1]BS SA'!B38</f>
        <v>Total</v>
      </c>
      <c r="D25" s="38">
        <f>'[1]BS SA'!C38</f>
        <v>6.5609999999999999</v>
      </c>
      <c r="E25" s="39">
        <f>'[1]BS SA'!D38</f>
        <v>0</v>
      </c>
      <c r="F25" s="39">
        <f>SUM(F10:F24)</f>
        <v>152139</v>
      </c>
      <c r="G25" s="37"/>
      <c r="H25" s="38" t="str">
        <f t="shared" si="1"/>
        <v>Total</v>
      </c>
      <c r="I25" s="39">
        <f t="shared" si="2"/>
        <v>3600</v>
      </c>
      <c r="J25" s="40">
        <f>I25</f>
        <v>3600</v>
      </c>
      <c r="K25" s="37"/>
      <c r="L25" s="39">
        <f t="shared" si="3"/>
        <v>-148539</v>
      </c>
      <c r="M25" s="41"/>
      <c r="N25" s="37"/>
      <c r="O25" s="41">
        <f>'[1]BS SA'!J38</f>
        <v>2475</v>
      </c>
      <c r="P25" s="37"/>
      <c r="Q25" s="41">
        <f>'[1]BS SA'!S38</f>
        <v>1125</v>
      </c>
      <c r="S25" s="5"/>
      <c r="U25" s="5"/>
      <c r="W25" s="5"/>
    </row>
    <row r="27" spans="1:23" s="1" customFormat="1" x14ac:dyDescent="0.25">
      <c r="A27" s="113" t="s">
        <v>16</v>
      </c>
      <c r="C27" s="7" t="str">
        <f>'[1]UC SA'!B26</f>
        <v>Credit History</v>
      </c>
      <c r="D27" s="7"/>
      <c r="E27" s="4"/>
      <c r="F27" s="4"/>
      <c r="H27" s="7" t="s">
        <v>7</v>
      </c>
      <c r="I27" s="4"/>
      <c r="J27" s="3"/>
      <c r="L27" s="4" t="s">
        <v>8</v>
      </c>
      <c r="M27" s="107" t="s">
        <v>9</v>
      </c>
      <c r="O27" s="5"/>
      <c r="Q27" s="5"/>
      <c r="S27" s="5"/>
      <c r="U27" s="5"/>
      <c r="W27" s="5"/>
    </row>
    <row r="28" spans="1:23" s="1" customFormat="1" x14ac:dyDescent="0.25">
      <c r="A28" s="114"/>
      <c r="C28" s="7" t="str">
        <f>'[1]UC SA'!B27</f>
        <v>Year</v>
      </c>
      <c r="D28" s="7" t="str">
        <f>'[1]UC SA'!C27</f>
        <v>Credits Sold</v>
      </c>
      <c r="E28" s="4" t="str">
        <f>'[1]UC SA'!D27</f>
        <v>Cost per Credit</v>
      </c>
      <c r="F28" s="4" t="s">
        <v>10</v>
      </c>
      <c r="H28" s="7" t="s">
        <v>11</v>
      </c>
      <c r="I28" s="4" t="s">
        <v>10</v>
      </c>
      <c r="J28" s="3"/>
      <c r="L28" s="4" t="s">
        <v>10</v>
      </c>
      <c r="M28" s="107"/>
      <c r="O28" s="5"/>
      <c r="Q28" s="5"/>
      <c r="S28" s="5"/>
      <c r="U28" s="5"/>
      <c r="W28" s="5"/>
    </row>
    <row r="29" spans="1:23" x14ac:dyDescent="0.25">
      <c r="A29" s="114"/>
      <c r="B29" s="108" t="s">
        <v>12</v>
      </c>
      <c r="C29" s="12" t="str">
        <f>'[1]UC SA'!B28</f>
        <v>Transition</v>
      </c>
      <c r="D29" s="12">
        <f>'[1]UC SA'!C28</f>
        <v>2.25</v>
      </c>
      <c r="E29" s="13">
        <f>'[1]UC SA'!D28</f>
        <v>22500</v>
      </c>
      <c r="F29" s="13">
        <f t="shared" si="0"/>
        <v>50625</v>
      </c>
      <c r="H29" s="12" t="str">
        <f t="shared" si="1"/>
        <v>Transition</v>
      </c>
      <c r="I29" s="13">
        <f t="shared" si="2"/>
        <v>0</v>
      </c>
      <c r="L29" s="13">
        <f t="shared" si="3"/>
        <v>-50625</v>
      </c>
      <c r="M29" s="107"/>
    </row>
    <row r="30" spans="1:23" x14ac:dyDescent="0.25">
      <c r="A30" s="114"/>
      <c r="B30" s="108"/>
      <c r="C30" s="12">
        <f>'[1]UC SA'!B29</f>
        <v>2012</v>
      </c>
      <c r="D30" s="12">
        <f>'[1]UC SA'!C29</f>
        <v>0.38100000000000001</v>
      </c>
      <c r="E30" s="13">
        <f>'[1]UC SA'!D29</f>
        <v>24000</v>
      </c>
      <c r="F30" s="13">
        <f t="shared" si="0"/>
        <v>9144</v>
      </c>
      <c r="H30" s="12">
        <f t="shared" si="1"/>
        <v>2012</v>
      </c>
      <c r="I30" s="13">
        <f t="shared" si="2"/>
        <v>0</v>
      </c>
      <c r="L30" s="13">
        <f t="shared" si="3"/>
        <v>-9144</v>
      </c>
      <c r="M30" s="107"/>
    </row>
    <row r="31" spans="1:23" x14ac:dyDescent="0.25">
      <c r="A31" s="114"/>
      <c r="B31" s="108"/>
      <c r="C31" s="12">
        <f>'[1]UC SA'!B30</f>
        <v>2013</v>
      </c>
      <c r="D31" s="12">
        <f>'[1]UC SA'!C30</f>
        <v>3.36</v>
      </c>
      <c r="E31" s="13">
        <f>'[1]UC SA'!D30</f>
        <v>24000</v>
      </c>
      <c r="F31" s="13">
        <f t="shared" si="0"/>
        <v>80640</v>
      </c>
      <c r="H31" s="12">
        <f t="shared" si="1"/>
        <v>2013</v>
      </c>
      <c r="I31" s="13">
        <f t="shared" si="2"/>
        <v>0</v>
      </c>
      <c r="L31" s="13">
        <f t="shared" si="3"/>
        <v>-80640</v>
      </c>
      <c r="M31" s="107"/>
    </row>
    <row r="32" spans="1:23" x14ac:dyDescent="0.25">
      <c r="A32" s="114"/>
      <c r="B32" s="108"/>
      <c r="C32" s="12">
        <f>'[1]UC SA'!B31</f>
        <v>2014</v>
      </c>
      <c r="D32" s="12">
        <f>'[1]UC SA'!C31</f>
        <v>4.4379999999999997</v>
      </c>
      <c r="E32" s="13">
        <f>'[1]UC SA'!D31</f>
        <v>24000</v>
      </c>
      <c r="F32" s="13">
        <f t="shared" si="0"/>
        <v>106512</v>
      </c>
      <c r="H32" s="12">
        <f t="shared" si="1"/>
        <v>2014</v>
      </c>
      <c r="I32" s="13">
        <f t="shared" si="2"/>
        <v>0</v>
      </c>
      <c r="L32" s="13">
        <f t="shared" si="3"/>
        <v>-106512</v>
      </c>
      <c r="M32" s="107"/>
    </row>
    <row r="33" spans="1:23" x14ac:dyDescent="0.25">
      <c r="A33" s="114"/>
      <c r="B33" s="108"/>
      <c r="C33" s="12">
        <f>'[1]UC SA'!B32</f>
        <v>2014</v>
      </c>
      <c r="D33" s="12">
        <f>'[1]UC SA'!C32</f>
        <v>0.13400000000000034</v>
      </c>
      <c r="E33" s="13">
        <f>'[1]UC SA'!D32</f>
        <v>36672</v>
      </c>
      <c r="F33" s="13">
        <f t="shared" si="0"/>
        <v>4914.0480000000125</v>
      </c>
      <c r="H33" s="12">
        <f t="shared" si="1"/>
        <v>2014</v>
      </c>
      <c r="I33" s="13">
        <f t="shared" si="2"/>
        <v>0</v>
      </c>
      <c r="L33" s="13">
        <f t="shared" si="3"/>
        <v>-4914.0480000000125</v>
      </c>
      <c r="M33" s="107"/>
    </row>
    <row r="34" spans="1:23" x14ac:dyDescent="0.25">
      <c r="A34" s="114"/>
      <c r="B34" s="108"/>
      <c r="C34" s="12">
        <f>'[1]UC SA'!B33</f>
        <v>2015</v>
      </c>
      <c r="D34" s="12">
        <f>'[1]UC SA'!C33</f>
        <v>7.2779999999999996</v>
      </c>
      <c r="E34" s="13">
        <f>'[1]UC SA'!D33</f>
        <v>34380</v>
      </c>
      <c r="F34" s="13">
        <f t="shared" si="0"/>
        <v>250217.63999999998</v>
      </c>
      <c r="H34" s="12">
        <f t="shared" si="1"/>
        <v>2015</v>
      </c>
      <c r="I34" s="13">
        <f t="shared" si="2"/>
        <v>0</v>
      </c>
      <c r="L34" s="13">
        <f t="shared" si="3"/>
        <v>-250217.63999999998</v>
      </c>
      <c r="M34" s="107"/>
    </row>
    <row r="35" spans="1:23" x14ac:dyDescent="0.25">
      <c r="A35" s="114"/>
      <c r="B35" s="108"/>
      <c r="C35" s="12">
        <f>'[1]UC SA'!B34</f>
        <v>2016</v>
      </c>
      <c r="D35" s="12">
        <f>'[1]UC SA'!C34</f>
        <v>0</v>
      </c>
      <c r="E35" s="13">
        <f>'[1]UC SA'!D34</f>
        <v>0</v>
      </c>
      <c r="F35" s="13">
        <f t="shared" si="0"/>
        <v>0</v>
      </c>
      <c r="H35" s="12">
        <f t="shared" si="1"/>
        <v>2016</v>
      </c>
      <c r="I35" s="13">
        <f t="shared" si="2"/>
        <v>0</v>
      </c>
      <c r="L35" s="13">
        <f t="shared" si="3"/>
        <v>0</v>
      </c>
      <c r="M35" s="107"/>
    </row>
    <row r="36" spans="1:23" x14ac:dyDescent="0.25">
      <c r="A36" s="114"/>
      <c r="B36" s="108"/>
      <c r="C36" s="12">
        <f>'[1]UC SA'!B35</f>
        <v>2017</v>
      </c>
      <c r="D36" s="12">
        <f>'[1]UC SA'!C35</f>
        <v>0</v>
      </c>
      <c r="E36" s="13">
        <f>'[1]UC SA'!D35</f>
        <v>34380</v>
      </c>
      <c r="F36" s="13">
        <f t="shared" si="0"/>
        <v>0</v>
      </c>
      <c r="H36" s="12">
        <f t="shared" si="1"/>
        <v>2017</v>
      </c>
      <c r="I36" s="13">
        <f t="shared" si="2"/>
        <v>0</v>
      </c>
      <c r="L36" s="13">
        <f t="shared" si="3"/>
        <v>0</v>
      </c>
      <c r="M36" s="107"/>
    </row>
    <row r="37" spans="1:23" x14ac:dyDescent="0.25">
      <c r="A37" s="114"/>
      <c r="B37" s="108"/>
      <c r="C37" s="12">
        <f>'[1]UC SA'!B36</f>
        <v>2017</v>
      </c>
      <c r="D37" s="12">
        <f>'[1]UC SA'!C36</f>
        <v>0</v>
      </c>
      <c r="E37" s="13">
        <f>'[1]UC SA'!D36</f>
        <v>36672</v>
      </c>
      <c r="F37" s="13">
        <f t="shared" si="0"/>
        <v>0</v>
      </c>
      <c r="H37" s="12">
        <f t="shared" si="1"/>
        <v>2017</v>
      </c>
      <c r="I37" s="13">
        <f t="shared" si="2"/>
        <v>0</v>
      </c>
      <c r="L37" s="13">
        <f t="shared" si="3"/>
        <v>0</v>
      </c>
      <c r="M37" s="107"/>
    </row>
    <row r="38" spans="1:23" x14ac:dyDescent="0.25">
      <c r="A38" s="114"/>
      <c r="B38" s="108"/>
      <c r="C38" s="12">
        <f>'[1]UC SA'!B37</f>
        <v>2018</v>
      </c>
      <c r="D38" s="12">
        <f>'[1]UC SA'!C37</f>
        <v>0</v>
      </c>
      <c r="E38" s="13">
        <f>'[1]UC SA'!D37</f>
        <v>36672</v>
      </c>
      <c r="F38" s="13">
        <f t="shared" si="0"/>
        <v>0</v>
      </c>
      <c r="H38" s="12">
        <f t="shared" si="1"/>
        <v>2018</v>
      </c>
      <c r="I38" s="13">
        <f t="shared" si="2"/>
        <v>0</v>
      </c>
      <c r="L38" s="13">
        <f t="shared" si="3"/>
        <v>0</v>
      </c>
      <c r="M38" s="107"/>
    </row>
    <row r="39" spans="1:23" s="16" customFormat="1" ht="15.75" thickBot="1" x14ac:dyDescent="0.3">
      <c r="A39" s="114"/>
      <c r="B39" s="109"/>
      <c r="C39" s="44">
        <f>'[1]UC SA'!B38</f>
        <v>2018</v>
      </c>
      <c r="D39" s="44">
        <f>'[1]UC SA'!C38</f>
        <v>0.2</v>
      </c>
      <c r="E39" s="45">
        <f>'[1]UC SA'!D38</f>
        <v>39600</v>
      </c>
      <c r="F39" s="45">
        <f t="shared" si="0"/>
        <v>7920</v>
      </c>
      <c r="G39" s="46"/>
      <c r="H39" s="44">
        <f t="shared" si="1"/>
        <v>2018</v>
      </c>
      <c r="I39" s="45">
        <f t="shared" si="2"/>
        <v>0</v>
      </c>
      <c r="J39" s="47"/>
      <c r="K39" s="46"/>
      <c r="L39" s="45">
        <f t="shared" si="3"/>
        <v>-7920</v>
      </c>
      <c r="M39" s="48">
        <f>SUM(L29:L39)</f>
        <v>-509972.68799999997</v>
      </c>
      <c r="N39" s="46"/>
      <c r="O39" s="49"/>
      <c r="P39" s="46"/>
      <c r="Q39" s="49"/>
      <c r="R39" s="46"/>
      <c r="S39" s="18"/>
      <c r="U39" s="18"/>
      <c r="W39" s="18"/>
    </row>
    <row r="40" spans="1:23" x14ac:dyDescent="0.25">
      <c r="A40" s="114"/>
      <c r="C40" s="19">
        <f>'[1]UC SA'!B39</f>
        <v>2019</v>
      </c>
      <c r="D40" s="19">
        <f>'[1]UC SA'!C39</f>
        <v>0.7</v>
      </c>
      <c r="E40" s="20">
        <f>'[1]UC SA'!D39</f>
        <v>39600</v>
      </c>
      <c r="F40" s="20">
        <f t="shared" si="0"/>
        <v>27720</v>
      </c>
      <c r="H40" s="19">
        <f t="shared" si="1"/>
        <v>2019</v>
      </c>
      <c r="I40" s="20">
        <f t="shared" si="2"/>
        <v>0</v>
      </c>
      <c r="L40" s="20">
        <f t="shared" si="3"/>
        <v>-27720</v>
      </c>
    </row>
    <row r="41" spans="1:23" x14ac:dyDescent="0.25">
      <c r="A41" s="114"/>
      <c r="C41" s="12">
        <f>'[1]UC SA'!B40</f>
        <v>2020</v>
      </c>
      <c r="D41" s="12">
        <f>'[1]UC SA'!C40</f>
        <v>0</v>
      </c>
      <c r="E41" s="13">
        <f>'[1]UC SA'!D40</f>
        <v>39600</v>
      </c>
      <c r="F41" s="13">
        <f t="shared" si="0"/>
        <v>0</v>
      </c>
      <c r="H41" s="12">
        <f t="shared" si="1"/>
        <v>2020</v>
      </c>
      <c r="I41" s="13">
        <f t="shared" si="2"/>
        <v>0</v>
      </c>
      <c r="L41" s="13">
        <f t="shared" si="3"/>
        <v>0</v>
      </c>
    </row>
    <row r="42" spans="1:23" x14ac:dyDescent="0.25">
      <c r="A42" s="114"/>
      <c r="C42" s="12">
        <f>'[1]UC SA'!B41</f>
        <v>2020</v>
      </c>
      <c r="D42" s="12">
        <f>'[1]UC SA'!C41</f>
        <v>1.1000000000000001</v>
      </c>
      <c r="E42" s="13">
        <f>'[1]UC SA'!D41</f>
        <v>49200</v>
      </c>
      <c r="F42" s="13">
        <f t="shared" si="0"/>
        <v>54120.000000000007</v>
      </c>
      <c r="H42" s="12">
        <f t="shared" si="1"/>
        <v>2020</v>
      </c>
      <c r="I42" s="13">
        <f t="shared" si="2"/>
        <v>0</v>
      </c>
      <c r="J42" s="75" t="s">
        <v>13</v>
      </c>
      <c r="L42" s="13">
        <f t="shared" si="3"/>
        <v>-54120.000000000007</v>
      </c>
    </row>
    <row r="43" spans="1:23" x14ac:dyDescent="0.25">
      <c r="A43" s="114"/>
      <c r="C43" s="12">
        <f>'[1]UC SA'!B42</f>
        <v>2021</v>
      </c>
      <c r="D43" s="12">
        <f>'[1]UC SA'!C42</f>
        <v>0</v>
      </c>
      <c r="E43" s="13">
        <f>'[1]UC SA'!D42</f>
        <v>49200</v>
      </c>
      <c r="F43" s="13">
        <f t="shared" si="0"/>
        <v>0</v>
      </c>
      <c r="H43" s="12">
        <f t="shared" si="1"/>
        <v>2021</v>
      </c>
      <c r="I43" s="13">
        <f t="shared" si="2"/>
        <v>0</v>
      </c>
      <c r="J43" s="75"/>
      <c r="L43" s="13">
        <f t="shared" si="3"/>
        <v>0</v>
      </c>
    </row>
    <row r="44" spans="1:23" x14ac:dyDescent="0.25">
      <c r="A44" s="114"/>
      <c r="C44" s="12" t="str">
        <f>'[1]UC SA'!B43</f>
        <v>Future</v>
      </c>
      <c r="D44" s="12">
        <f>'[1]UC SA'!C43</f>
        <v>0</v>
      </c>
      <c r="E44" s="13">
        <f>'[1]UC SA'!D43</f>
        <v>49200</v>
      </c>
      <c r="F44" s="13">
        <f t="shared" si="0"/>
        <v>0</v>
      </c>
      <c r="H44" s="12" t="str">
        <f t="shared" si="1"/>
        <v>Future</v>
      </c>
      <c r="I44" s="13">
        <f t="shared" si="2"/>
        <v>0</v>
      </c>
      <c r="J44" s="75"/>
      <c r="L44" s="13">
        <f t="shared" si="3"/>
        <v>0</v>
      </c>
    </row>
    <row r="45" spans="1:23" s="1" customFormat="1" x14ac:dyDescent="0.25">
      <c r="A45" s="115"/>
      <c r="B45" s="37"/>
      <c r="C45" s="38" t="str">
        <f>'[1]UC SA'!B44</f>
        <v>Total</v>
      </c>
      <c r="D45" s="38">
        <f>'[1]UC SA'!C44</f>
        <v>19.840999999999998</v>
      </c>
      <c r="E45" s="39">
        <f>'[1]UC SA'!D44</f>
        <v>0</v>
      </c>
      <c r="F45" s="39">
        <f>SUM(F29:F44)</f>
        <v>591812.68799999997</v>
      </c>
      <c r="G45" s="37"/>
      <c r="H45" s="38" t="str">
        <f t="shared" si="1"/>
        <v>Total</v>
      </c>
      <c r="I45" s="39">
        <f t="shared" si="2"/>
        <v>0</v>
      </c>
      <c r="J45" s="40">
        <f>I45</f>
        <v>0</v>
      </c>
      <c r="K45" s="37"/>
      <c r="L45" s="39">
        <f t="shared" si="3"/>
        <v>-591812.68799999997</v>
      </c>
      <c r="M45" s="41"/>
      <c r="N45" s="37"/>
      <c r="O45" s="41"/>
      <c r="P45" s="37"/>
      <c r="Q45" s="41"/>
      <c r="S45" s="5"/>
      <c r="U45" s="5"/>
      <c r="W45" s="5"/>
    </row>
    <row r="47" spans="1:23" s="1" customFormat="1" x14ac:dyDescent="0.25">
      <c r="A47" s="122" t="s">
        <v>17</v>
      </c>
      <c r="C47" s="7" t="str">
        <f>'[1]LC SA'!B21</f>
        <v>Credit History</v>
      </c>
      <c r="D47" s="7"/>
      <c r="E47" s="4"/>
      <c r="F47" s="4"/>
      <c r="H47" s="7" t="s">
        <v>7</v>
      </c>
      <c r="I47" s="4"/>
      <c r="J47" s="3"/>
      <c r="L47" s="4" t="s">
        <v>8</v>
      </c>
      <c r="M47" s="107" t="s">
        <v>9</v>
      </c>
      <c r="O47" s="8" t="str">
        <f>'[1]LC SA'!F21</f>
        <v>Hatchery Creek</v>
      </c>
      <c r="Q47" s="5"/>
      <c r="S47" s="5"/>
      <c r="U47" s="5"/>
      <c r="W47" s="5"/>
    </row>
    <row r="48" spans="1:23" s="1" customFormat="1" x14ac:dyDescent="0.25">
      <c r="A48" s="123"/>
      <c r="C48" s="7" t="str">
        <f>'[1]LC SA'!B22</f>
        <v>Year</v>
      </c>
      <c r="D48" s="7" t="str">
        <f>'[1]LC SA'!C22</f>
        <v>Credits Sold</v>
      </c>
      <c r="E48" s="4" t="str">
        <f>'[1]LC SA'!D22</f>
        <v>Cost per Credit</v>
      </c>
      <c r="F48" s="4" t="s">
        <v>10</v>
      </c>
      <c r="H48" s="7" t="s">
        <v>11</v>
      </c>
      <c r="I48" s="4" t="s">
        <v>10</v>
      </c>
      <c r="J48" s="3"/>
      <c r="L48" s="4" t="s">
        <v>10</v>
      </c>
      <c r="M48" s="107"/>
      <c r="O48" s="5" t="str">
        <f>'[1]LC SA'!G22</f>
        <v>Value</v>
      </c>
      <c r="Q48" s="5"/>
      <c r="S48" s="5"/>
      <c r="U48" s="5"/>
      <c r="W48" s="5"/>
    </row>
    <row r="49" spans="1:23" x14ac:dyDescent="0.25">
      <c r="A49" s="123"/>
      <c r="B49" s="108" t="s">
        <v>12</v>
      </c>
      <c r="C49" s="12" t="str">
        <f>'[1]LC SA'!B23</f>
        <v>Transition</v>
      </c>
      <c r="D49" s="12">
        <f>'[1]LC SA'!C23</f>
        <v>9.98</v>
      </c>
      <c r="E49" s="13">
        <f>'[1]LC SA'!D23</f>
        <v>22500</v>
      </c>
      <c r="F49" s="13">
        <f t="shared" si="0"/>
        <v>224550</v>
      </c>
      <c r="H49" s="12" t="str">
        <f t="shared" si="1"/>
        <v>Transition</v>
      </c>
      <c r="I49" s="13">
        <f t="shared" si="2"/>
        <v>19035</v>
      </c>
      <c r="L49" s="13">
        <f t="shared" si="3"/>
        <v>-205515</v>
      </c>
      <c r="M49" s="107"/>
      <c r="O49" s="2">
        <f>'[1]LC SA'!G23</f>
        <v>19035</v>
      </c>
    </row>
    <row r="50" spans="1:23" x14ac:dyDescent="0.25">
      <c r="A50" s="123"/>
      <c r="B50" s="108"/>
      <c r="C50" s="12">
        <f>'[1]LC SA'!B24</f>
        <v>2012</v>
      </c>
      <c r="D50" s="12">
        <f>'[1]LC SA'!C24</f>
        <v>4.18</v>
      </c>
      <c r="E50" s="13">
        <f>'[1]LC SA'!D24</f>
        <v>24000</v>
      </c>
      <c r="F50" s="13">
        <f t="shared" si="0"/>
        <v>100320</v>
      </c>
      <c r="H50" s="12">
        <f t="shared" si="1"/>
        <v>2012</v>
      </c>
      <c r="I50" s="13">
        <f t="shared" si="2"/>
        <v>0</v>
      </c>
      <c r="L50" s="13">
        <f t="shared" si="3"/>
        <v>-100320</v>
      </c>
      <c r="M50" s="107"/>
      <c r="O50" s="2">
        <f>'[1]LC SA'!G24</f>
        <v>0</v>
      </c>
    </row>
    <row r="51" spans="1:23" x14ac:dyDescent="0.25">
      <c r="A51" s="123"/>
      <c r="B51" s="108"/>
      <c r="C51" s="12">
        <f>'[1]LC SA'!B25</f>
        <v>2013</v>
      </c>
      <c r="D51" s="12">
        <f>'[1]LC SA'!C25</f>
        <v>0</v>
      </c>
      <c r="E51" s="13">
        <f>'[1]LC SA'!D25</f>
        <v>0</v>
      </c>
      <c r="F51" s="13">
        <f t="shared" si="0"/>
        <v>0</v>
      </c>
      <c r="H51" s="12">
        <f t="shared" si="1"/>
        <v>2013</v>
      </c>
      <c r="I51" s="13">
        <f t="shared" si="2"/>
        <v>0</v>
      </c>
      <c r="L51" s="13">
        <f t="shared" si="3"/>
        <v>0</v>
      </c>
      <c r="M51" s="107"/>
      <c r="O51" s="2">
        <f>'[1]LC SA'!G25</f>
        <v>0</v>
      </c>
    </row>
    <row r="52" spans="1:23" x14ac:dyDescent="0.25">
      <c r="A52" s="123"/>
      <c r="B52" s="108"/>
      <c r="C52" s="12">
        <f>'[1]LC SA'!B26</f>
        <v>2014</v>
      </c>
      <c r="D52" s="12">
        <f>'[1]LC SA'!C26</f>
        <v>3.6</v>
      </c>
      <c r="E52" s="13">
        <f>'[1]LC SA'!D26</f>
        <v>24000</v>
      </c>
      <c r="F52" s="13">
        <f t="shared" si="0"/>
        <v>86400</v>
      </c>
      <c r="H52" s="12">
        <f t="shared" si="1"/>
        <v>2014</v>
      </c>
      <c r="I52" s="13">
        <f t="shared" si="2"/>
        <v>0</v>
      </c>
      <c r="L52" s="13">
        <f t="shared" si="3"/>
        <v>-86400</v>
      </c>
      <c r="M52" s="107"/>
      <c r="O52" s="2">
        <f>'[1]LC SA'!G26</f>
        <v>0</v>
      </c>
    </row>
    <row r="53" spans="1:23" x14ac:dyDescent="0.25">
      <c r="A53" s="123"/>
      <c r="B53" s="108"/>
      <c r="C53" s="12">
        <f>'[1]LC SA'!B27</f>
        <v>2015</v>
      </c>
      <c r="D53" s="12">
        <f>'[1]LC SA'!C27</f>
        <v>0.7</v>
      </c>
      <c r="E53" s="13">
        <f>'[1]LC SA'!D27</f>
        <v>34380</v>
      </c>
      <c r="F53" s="13">
        <f t="shared" si="0"/>
        <v>24066</v>
      </c>
      <c r="H53" s="12">
        <f t="shared" si="1"/>
        <v>2015</v>
      </c>
      <c r="I53" s="13">
        <f t="shared" si="2"/>
        <v>0</v>
      </c>
      <c r="L53" s="13">
        <f t="shared" si="3"/>
        <v>-24066</v>
      </c>
      <c r="M53" s="107"/>
      <c r="O53" s="2">
        <f>'[1]LC SA'!G27</f>
        <v>0</v>
      </c>
    </row>
    <row r="54" spans="1:23" x14ac:dyDescent="0.25">
      <c r="A54" s="123"/>
      <c r="B54" s="108"/>
      <c r="C54" s="12">
        <f>'[1]LC SA'!B28</f>
        <v>2016</v>
      </c>
      <c r="D54" s="12">
        <f>'[1]LC SA'!C28</f>
        <v>0</v>
      </c>
      <c r="E54" s="13">
        <f>'[1]LC SA'!D28</f>
        <v>0</v>
      </c>
      <c r="F54" s="13">
        <f t="shared" si="0"/>
        <v>0</v>
      </c>
      <c r="H54" s="12">
        <f t="shared" si="1"/>
        <v>2016</v>
      </c>
      <c r="I54" s="13">
        <f t="shared" si="2"/>
        <v>0</v>
      </c>
      <c r="L54" s="13">
        <f t="shared" si="3"/>
        <v>0</v>
      </c>
      <c r="M54" s="107"/>
      <c r="O54" s="2">
        <f>'[1]LC SA'!G28</f>
        <v>0</v>
      </c>
    </row>
    <row r="55" spans="1:23" x14ac:dyDescent="0.25">
      <c r="A55" s="123"/>
      <c r="B55" s="108"/>
      <c r="C55" s="12">
        <f>'[1]LC SA'!B29</f>
        <v>2017</v>
      </c>
      <c r="D55" s="12">
        <f>'[1]LC SA'!C29</f>
        <v>0</v>
      </c>
      <c r="E55" s="13">
        <f>'[1]LC SA'!D29</f>
        <v>34380</v>
      </c>
      <c r="F55" s="13">
        <f t="shared" si="0"/>
        <v>0</v>
      </c>
      <c r="H55" s="12">
        <f t="shared" si="1"/>
        <v>2017</v>
      </c>
      <c r="I55" s="13">
        <f t="shared" si="2"/>
        <v>0</v>
      </c>
      <c r="L55" s="13">
        <f t="shared" si="3"/>
        <v>0</v>
      </c>
      <c r="M55" s="107"/>
      <c r="O55" s="2">
        <f>'[1]LC SA'!G29</f>
        <v>0</v>
      </c>
    </row>
    <row r="56" spans="1:23" x14ac:dyDescent="0.25">
      <c r="A56" s="123"/>
      <c r="B56" s="108"/>
      <c r="C56" s="12">
        <f>'[1]LC SA'!B30</f>
        <v>2017</v>
      </c>
      <c r="D56" s="12">
        <f>'[1]LC SA'!C30</f>
        <v>5.4829999999999997</v>
      </c>
      <c r="E56" s="13">
        <f>'[1]LC SA'!D30</f>
        <v>36672</v>
      </c>
      <c r="F56" s="13">
        <f t="shared" si="0"/>
        <v>201072.576</v>
      </c>
      <c r="H56" s="12">
        <f t="shared" si="1"/>
        <v>2017</v>
      </c>
      <c r="I56" s="13">
        <f t="shared" si="2"/>
        <v>0</v>
      </c>
      <c r="L56" s="13">
        <f t="shared" si="3"/>
        <v>-201072.576</v>
      </c>
      <c r="M56" s="107"/>
      <c r="O56" s="2">
        <f>'[1]LC SA'!G30</f>
        <v>0</v>
      </c>
    </row>
    <row r="57" spans="1:23" x14ac:dyDescent="0.25">
      <c r="A57" s="123"/>
      <c r="B57" s="108"/>
      <c r="C57" s="12">
        <f>'[1]LC SA'!B31</f>
        <v>2018</v>
      </c>
      <c r="D57" s="12">
        <f>'[1]LC SA'!C31</f>
        <v>0</v>
      </c>
      <c r="E57" s="13">
        <f>'[1]LC SA'!D31</f>
        <v>36672</v>
      </c>
      <c r="F57" s="13">
        <f t="shared" si="0"/>
        <v>0</v>
      </c>
      <c r="H57" s="12">
        <f t="shared" si="1"/>
        <v>2018</v>
      </c>
      <c r="I57" s="13">
        <f t="shared" si="2"/>
        <v>0</v>
      </c>
      <c r="L57" s="13">
        <f t="shared" si="3"/>
        <v>0</v>
      </c>
      <c r="M57" s="107"/>
      <c r="O57" s="2">
        <f>'[1]LC SA'!G31</f>
        <v>0</v>
      </c>
    </row>
    <row r="58" spans="1:23" s="16" customFormat="1" ht="15.75" thickBot="1" x14ac:dyDescent="0.3">
      <c r="A58" s="123"/>
      <c r="B58" s="109"/>
      <c r="C58" s="44">
        <f>'[1]LC SA'!B32</f>
        <v>2018</v>
      </c>
      <c r="D58" s="44">
        <f>'[1]LC SA'!C32</f>
        <v>0</v>
      </c>
      <c r="E58" s="45">
        <f>'[1]LC SA'!D32</f>
        <v>39600</v>
      </c>
      <c r="F58" s="45">
        <f t="shared" si="0"/>
        <v>0</v>
      </c>
      <c r="G58" s="46"/>
      <c r="H58" s="44">
        <f t="shared" si="1"/>
        <v>2018</v>
      </c>
      <c r="I58" s="45">
        <f t="shared" si="2"/>
        <v>0</v>
      </c>
      <c r="J58" s="47"/>
      <c r="K58" s="46"/>
      <c r="L58" s="45">
        <f t="shared" si="3"/>
        <v>0</v>
      </c>
      <c r="M58" s="48">
        <f>SUM(L49:L58)</f>
        <v>-617373.576</v>
      </c>
      <c r="N58" s="46"/>
      <c r="O58" s="49">
        <f>'[1]LC SA'!G32</f>
        <v>0</v>
      </c>
      <c r="P58" s="46"/>
      <c r="Q58" s="49"/>
      <c r="R58" s="46"/>
      <c r="S58" s="18"/>
      <c r="U58" s="18"/>
      <c r="W58" s="18"/>
    </row>
    <row r="59" spans="1:23" x14ac:dyDescent="0.25">
      <c r="A59" s="123"/>
      <c r="C59" s="19">
        <f>'[1]LC SA'!B33</f>
        <v>2019</v>
      </c>
      <c r="D59" s="19">
        <f>'[1]LC SA'!C33</f>
        <v>0</v>
      </c>
      <c r="E59" s="20">
        <f>'[1]LC SA'!D33</f>
        <v>39600</v>
      </c>
      <c r="F59" s="20">
        <f t="shared" si="0"/>
        <v>0</v>
      </c>
      <c r="H59" s="19">
        <f t="shared" si="1"/>
        <v>2019</v>
      </c>
      <c r="I59" s="20">
        <f t="shared" si="2"/>
        <v>0</v>
      </c>
      <c r="L59" s="20">
        <f t="shared" si="3"/>
        <v>0</v>
      </c>
      <c r="O59" s="2">
        <f>'[1]LC SA'!G33</f>
        <v>0</v>
      </c>
    </row>
    <row r="60" spans="1:23" x14ac:dyDescent="0.25">
      <c r="A60" s="123"/>
      <c r="C60" s="12">
        <f>'[1]LC SA'!B34</f>
        <v>2020</v>
      </c>
      <c r="D60" s="12">
        <f>'[1]LC SA'!C34</f>
        <v>0</v>
      </c>
      <c r="E60" s="13">
        <f>'[1]LC SA'!D34</f>
        <v>39600</v>
      </c>
      <c r="F60" s="13">
        <f t="shared" si="0"/>
        <v>0</v>
      </c>
      <c r="H60" s="12">
        <f t="shared" si="1"/>
        <v>2020</v>
      </c>
      <c r="I60" s="13">
        <f t="shared" si="2"/>
        <v>0</v>
      </c>
      <c r="L60" s="13">
        <f t="shared" si="3"/>
        <v>0</v>
      </c>
      <c r="O60" s="2">
        <f>'[1]LC SA'!G34</f>
        <v>0</v>
      </c>
    </row>
    <row r="61" spans="1:23" x14ac:dyDescent="0.25">
      <c r="A61" s="123"/>
      <c r="C61" s="12">
        <f>'[1]LC SA'!B35</f>
        <v>2020</v>
      </c>
      <c r="D61" s="12">
        <f>'[1]LC SA'!C35</f>
        <v>0.5</v>
      </c>
      <c r="E61" s="13">
        <f>'[1]LC SA'!D35</f>
        <v>49200</v>
      </c>
      <c r="F61" s="13">
        <f t="shared" si="0"/>
        <v>24600</v>
      </c>
      <c r="H61" s="12">
        <f t="shared" si="1"/>
        <v>2020</v>
      </c>
      <c r="I61" s="13">
        <f t="shared" si="2"/>
        <v>0</v>
      </c>
      <c r="J61" s="75" t="s">
        <v>13</v>
      </c>
      <c r="L61" s="13">
        <f t="shared" si="3"/>
        <v>-24600</v>
      </c>
      <c r="O61" s="2">
        <f>'[1]LC SA'!G35</f>
        <v>0</v>
      </c>
    </row>
    <row r="62" spans="1:23" x14ac:dyDescent="0.25">
      <c r="A62" s="123"/>
      <c r="C62" s="12">
        <f>'[1]LC SA'!B36</f>
        <v>2021</v>
      </c>
      <c r="D62" s="12">
        <f>'[1]LC SA'!C36</f>
        <v>0</v>
      </c>
      <c r="E62" s="13">
        <f>'[1]LC SA'!D36</f>
        <v>49200</v>
      </c>
      <c r="F62" s="13">
        <f t="shared" si="0"/>
        <v>0</v>
      </c>
      <c r="H62" s="12">
        <f t="shared" si="1"/>
        <v>2021</v>
      </c>
      <c r="I62" s="13">
        <f t="shared" si="2"/>
        <v>0</v>
      </c>
      <c r="J62" s="75"/>
      <c r="L62" s="13">
        <f t="shared" si="3"/>
        <v>0</v>
      </c>
      <c r="O62" s="2">
        <f>'[1]LC SA'!G36</f>
        <v>0</v>
      </c>
    </row>
    <row r="63" spans="1:23" x14ac:dyDescent="0.25">
      <c r="A63" s="123"/>
      <c r="C63" s="12" t="str">
        <f>'[1]LC SA'!B37</f>
        <v>Future</v>
      </c>
      <c r="D63" s="12">
        <f>'[1]LC SA'!C37</f>
        <v>0</v>
      </c>
      <c r="E63" s="13">
        <f>'[1]LC SA'!D37</f>
        <v>49200</v>
      </c>
      <c r="F63" s="13">
        <f t="shared" si="0"/>
        <v>0</v>
      </c>
      <c r="H63" s="12" t="str">
        <f t="shared" si="1"/>
        <v>Future</v>
      </c>
      <c r="I63" s="13">
        <f t="shared" si="2"/>
        <v>0</v>
      </c>
      <c r="J63" s="75"/>
      <c r="L63" s="13">
        <f t="shared" si="3"/>
        <v>0</v>
      </c>
      <c r="O63" s="2">
        <f>'[1]LC SA'!G37</f>
        <v>0</v>
      </c>
    </row>
    <row r="64" spans="1:23" s="1" customFormat="1" x14ac:dyDescent="0.25">
      <c r="A64" s="124"/>
      <c r="B64" s="37"/>
      <c r="C64" s="38" t="str">
        <f>'[1]LC SA'!B38</f>
        <v>Total</v>
      </c>
      <c r="D64" s="38">
        <f>'[1]LC SA'!C38</f>
        <v>24.443000000000001</v>
      </c>
      <c r="E64" s="39">
        <f>'[1]LC SA'!D38</f>
        <v>0</v>
      </c>
      <c r="F64" s="39">
        <f>SUM(F49:F63)</f>
        <v>661008.576</v>
      </c>
      <c r="G64" s="37"/>
      <c r="H64" s="38" t="str">
        <f t="shared" si="1"/>
        <v>Total</v>
      </c>
      <c r="I64" s="39">
        <f t="shared" si="2"/>
        <v>19035</v>
      </c>
      <c r="J64" s="40">
        <f>I64</f>
        <v>19035</v>
      </c>
      <c r="K64" s="37"/>
      <c r="L64" s="39">
        <f t="shared" si="3"/>
        <v>-641973.576</v>
      </c>
      <c r="M64" s="41"/>
      <c r="N64" s="37"/>
      <c r="O64" s="41">
        <f>'[1]LC SA'!G38</f>
        <v>19035</v>
      </c>
      <c r="P64" s="37"/>
      <c r="Q64" s="41"/>
      <c r="R64" s="37"/>
      <c r="S64" s="41"/>
      <c r="T64" s="37"/>
      <c r="U64" s="41"/>
      <c r="V64" s="37"/>
      <c r="W64" s="41"/>
    </row>
    <row r="66" spans="1:26" s="1" customFormat="1" x14ac:dyDescent="0.25">
      <c r="A66" s="119" t="s">
        <v>18</v>
      </c>
      <c r="C66" s="7" t="str">
        <f>'[1]G SA'!B22</f>
        <v>Credit History</v>
      </c>
      <c r="D66" s="7"/>
      <c r="E66" s="4"/>
      <c r="F66" s="4"/>
      <c r="H66" s="7" t="s">
        <v>7</v>
      </c>
      <c r="I66" s="4"/>
      <c r="J66" s="3"/>
      <c r="L66" s="4" t="s">
        <v>8</v>
      </c>
      <c r="M66" s="107" t="s">
        <v>9</v>
      </c>
      <c r="O66" s="8" t="str">
        <f>'[1]G SA'!F22</f>
        <v>Eagle Creek UT</v>
      </c>
      <c r="Q66" s="8" t="str">
        <f>'[1]G SA'!I22</f>
        <v>Goose Creek</v>
      </c>
      <c r="S66" s="10" t="str">
        <f>'[1]G SA'!L22</f>
        <v>Big Rivers</v>
      </c>
      <c r="U66" s="11" t="str">
        <f>'[1]G SA'!U22</f>
        <v>Massey Springs</v>
      </c>
      <c r="W66" s="11" t="str">
        <f>'[1]G SA'!X22</f>
        <v>Gabbard Branch</v>
      </c>
    </row>
    <row r="67" spans="1:26" s="1" customFormat="1" x14ac:dyDescent="0.25">
      <c r="A67" s="120"/>
      <c r="C67" s="7" t="str">
        <f>'[1]G SA'!B23</f>
        <v>Year</v>
      </c>
      <c r="D67" s="7" t="str">
        <f>'[1]G SA'!C23</f>
        <v>Credits Sold</v>
      </c>
      <c r="E67" s="4" t="str">
        <f>'[1]G SA'!D23</f>
        <v>Cost per Credit</v>
      </c>
      <c r="F67" s="4" t="s">
        <v>10</v>
      </c>
      <c r="H67" s="7" t="s">
        <v>11</v>
      </c>
      <c r="I67" s="4" t="s">
        <v>10</v>
      </c>
      <c r="J67" s="3"/>
      <c r="L67" s="4" t="s">
        <v>10</v>
      </c>
      <c r="M67" s="107"/>
      <c r="O67" s="5" t="str">
        <f>'[1]G SA'!G23</f>
        <v>Value</v>
      </c>
      <c r="Q67" s="5" t="str">
        <f>'[1]G SA'!J23</f>
        <v>Value</v>
      </c>
      <c r="S67" s="5" t="str">
        <f>'[1]G SA'!M23</f>
        <v>Value</v>
      </c>
      <c r="U67" s="5" t="str">
        <f>'[1]G SA'!V23</f>
        <v>Value</v>
      </c>
      <c r="W67" s="5" t="str">
        <f>'[1]G SA'!Y23</f>
        <v>Value</v>
      </c>
    </row>
    <row r="68" spans="1:26" x14ac:dyDescent="0.25">
      <c r="A68" s="120"/>
      <c r="B68" s="108" t="s">
        <v>12</v>
      </c>
      <c r="C68" s="12" t="str">
        <f>'[1]G SA'!B24</f>
        <v>Transition</v>
      </c>
      <c r="D68" s="12">
        <f>'[1]G SA'!C24</f>
        <v>10.28</v>
      </c>
      <c r="E68" s="13">
        <f>'[1]G SA'!D24</f>
        <v>22500</v>
      </c>
      <c r="F68" s="13">
        <f t="shared" si="0"/>
        <v>231300</v>
      </c>
      <c r="H68" s="12" t="str">
        <f t="shared" si="1"/>
        <v>Transition</v>
      </c>
      <c r="I68" s="13">
        <f t="shared" si="2"/>
        <v>231300</v>
      </c>
      <c r="L68" s="13">
        <f t="shared" si="3"/>
        <v>0</v>
      </c>
      <c r="M68" s="107"/>
      <c r="O68" s="2">
        <f>'[1]G SA'!G24</f>
        <v>231300</v>
      </c>
      <c r="Q68" s="2">
        <f>'[1]G SA'!J24</f>
        <v>0</v>
      </c>
      <c r="S68" s="2">
        <f>'[1]G SA'!M24</f>
        <v>0</v>
      </c>
      <c r="U68" s="2">
        <f>'[1]G SA'!V24</f>
        <v>0</v>
      </c>
      <c r="W68" s="2">
        <f>'[1]G SA'!Y24</f>
        <v>0</v>
      </c>
    </row>
    <row r="69" spans="1:26" x14ac:dyDescent="0.25">
      <c r="A69" s="120"/>
      <c r="B69" s="108"/>
      <c r="C69" s="12">
        <f>'[1]G SA'!B25</f>
        <v>2012</v>
      </c>
      <c r="D69" s="12">
        <f>'[1]G SA'!C25</f>
        <v>7.444</v>
      </c>
      <c r="E69" s="13">
        <f>'[1]G SA'!D25</f>
        <v>24000</v>
      </c>
      <c r="F69" s="13">
        <f t="shared" si="0"/>
        <v>178656</v>
      </c>
      <c r="H69" s="12">
        <f t="shared" si="1"/>
        <v>2012</v>
      </c>
      <c r="I69" s="13">
        <f t="shared" si="2"/>
        <v>178656</v>
      </c>
      <c r="L69" s="13">
        <f t="shared" si="3"/>
        <v>0</v>
      </c>
      <c r="M69" s="107"/>
      <c r="O69" s="2">
        <f>'[1]G SA'!G25</f>
        <v>0</v>
      </c>
      <c r="Q69" s="2">
        <f>'[1]G SA'!J25</f>
        <v>-2400</v>
      </c>
      <c r="S69" s="2">
        <f>'[1]G SA'!M25</f>
        <v>181056</v>
      </c>
      <c r="U69" s="2">
        <f>'[1]G SA'!V25</f>
        <v>0</v>
      </c>
      <c r="W69" s="2">
        <f>'[1]G SA'!Y25</f>
        <v>0</v>
      </c>
    </row>
    <row r="70" spans="1:26" x14ac:dyDescent="0.25">
      <c r="A70" s="120"/>
      <c r="B70" s="108"/>
      <c r="C70" s="12">
        <f>'[1]G SA'!B26</f>
        <v>2013</v>
      </c>
      <c r="D70" s="12">
        <f>'[1]G SA'!C26</f>
        <v>3.8140000000000001</v>
      </c>
      <c r="E70" s="13">
        <f>'[1]G SA'!D26</f>
        <v>24000</v>
      </c>
      <c r="F70" s="13">
        <f t="shared" si="0"/>
        <v>91536</v>
      </c>
      <c r="H70" s="12">
        <f t="shared" si="1"/>
        <v>2013</v>
      </c>
      <c r="I70" s="13">
        <f t="shared" si="2"/>
        <v>91536</v>
      </c>
      <c r="L70" s="13">
        <f t="shared" si="3"/>
        <v>0</v>
      </c>
      <c r="M70" s="107"/>
      <c r="O70" s="2">
        <f>'[1]G SA'!G26</f>
        <v>0</v>
      </c>
      <c r="Q70" s="2">
        <f>'[1]G SA'!J26</f>
        <v>0</v>
      </c>
      <c r="S70" s="2">
        <f>'[1]G SA'!M26</f>
        <v>91536</v>
      </c>
      <c r="U70" s="2">
        <f>'[1]G SA'!V26</f>
        <v>0</v>
      </c>
      <c r="W70" s="2">
        <f>'[1]G SA'!Y26</f>
        <v>0</v>
      </c>
    </row>
    <row r="71" spans="1:26" x14ac:dyDescent="0.25">
      <c r="A71" s="120"/>
      <c r="B71" s="108"/>
      <c r="C71" s="12">
        <f>'[1]G SA'!B27</f>
        <v>2014</v>
      </c>
      <c r="D71" s="12">
        <f>'[1]G SA'!C27</f>
        <v>5.7</v>
      </c>
      <c r="E71" s="13">
        <f>'[1]G SA'!D27</f>
        <v>36672</v>
      </c>
      <c r="F71" s="13">
        <f t="shared" si="0"/>
        <v>209030.39999999999</v>
      </c>
      <c r="H71" s="12">
        <f t="shared" si="1"/>
        <v>2014</v>
      </c>
      <c r="I71" s="13">
        <f t="shared" si="2"/>
        <v>209030.39999999999</v>
      </c>
      <c r="L71" s="13">
        <f t="shared" si="3"/>
        <v>0</v>
      </c>
      <c r="M71" s="107"/>
      <c r="O71" s="2">
        <f>'[1]G SA'!G27</f>
        <v>0</v>
      </c>
      <c r="Q71" s="2">
        <f>'[1]G SA'!J27</f>
        <v>0</v>
      </c>
      <c r="S71" s="2">
        <f>'[1]G SA'!M27</f>
        <v>209030.39999999999</v>
      </c>
      <c r="U71" s="2">
        <f>'[1]G SA'!V27</f>
        <v>0</v>
      </c>
      <c r="W71" s="2">
        <f>'[1]G SA'!Y27</f>
        <v>0</v>
      </c>
    </row>
    <row r="72" spans="1:26" x14ac:dyDescent="0.25">
      <c r="A72" s="120"/>
      <c r="B72" s="108"/>
      <c r="C72" s="12">
        <f>'[1]G SA'!B28</f>
        <v>2015</v>
      </c>
      <c r="D72" s="12">
        <f>'[1]G SA'!C28</f>
        <v>11.19</v>
      </c>
      <c r="E72" s="13">
        <f>'[1]G SA'!D28</f>
        <v>34380</v>
      </c>
      <c r="F72" s="13">
        <f t="shared" si="0"/>
        <v>384712.2</v>
      </c>
      <c r="H72" s="12">
        <f t="shared" si="1"/>
        <v>2015</v>
      </c>
      <c r="I72" s="13">
        <f t="shared" si="2"/>
        <v>384712.2</v>
      </c>
      <c r="L72" s="13">
        <f t="shared" si="3"/>
        <v>0</v>
      </c>
      <c r="M72" s="107"/>
      <c r="O72" s="2">
        <f>'[1]G SA'!G28</f>
        <v>0</v>
      </c>
      <c r="Q72" s="2">
        <f>'[1]G SA'!J28</f>
        <v>0</v>
      </c>
      <c r="S72" s="2">
        <f>'[1]G SA'!M28</f>
        <v>384712.2</v>
      </c>
      <c r="U72" s="2">
        <f>'[1]G SA'!V28</f>
        <v>0</v>
      </c>
      <c r="W72" s="2">
        <f>'[1]G SA'!Y28</f>
        <v>0</v>
      </c>
    </row>
    <row r="73" spans="1:26" x14ac:dyDescent="0.25">
      <c r="A73" s="120"/>
      <c r="B73" s="108"/>
      <c r="C73" s="12">
        <f>'[1]G SA'!B29</f>
        <v>2016</v>
      </c>
      <c r="D73" s="12">
        <f>'[1]G SA'!C29</f>
        <v>4.5</v>
      </c>
      <c r="E73" s="13">
        <f>'[1]G SA'!D29</f>
        <v>34380</v>
      </c>
      <c r="F73" s="13">
        <f t="shared" si="0"/>
        <v>154710</v>
      </c>
      <c r="H73" s="12">
        <f t="shared" si="1"/>
        <v>2016</v>
      </c>
      <c r="I73" s="13">
        <f t="shared" si="2"/>
        <v>154710</v>
      </c>
      <c r="L73" s="13">
        <f t="shared" si="3"/>
        <v>0</v>
      </c>
      <c r="M73" s="107"/>
      <c r="O73" s="2">
        <f>'[1]G SA'!G29</f>
        <v>0</v>
      </c>
      <c r="Q73" s="2">
        <f>'[1]G SA'!J29</f>
        <v>0</v>
      </c>
      <c r="S73" s="2">
        <f>'[1]G SA'!M29</f>
        <v>154710</v>
      </c>
      <c r="U73" s="2">
        <f>'[1]G SA'!V29</f>
        <v>0</v>
      </c>
      <c r="W73" s="2">
        <f>'[1]G SA'!Y29</f>
        <v>0</v>
      </c>
    </row>
    <row r="74" spans="1:26" x14ac:dyDescent="0.25">
      <c r="A74" s="120"/>
      <c r="B74" s="108"/>
      <c r="C74" s="12">
        <f>'[1]G SA'!B30</f>
        <v>2017</v>
      </c>
      <c r="D74" s="12">
        <f>'[1]G SA'!C30</f>
        <v>3</v>
      </c>
      <c r="E74" s="13">
        <f>'[1]G SA'!D30</f>
        <v>34380</v>
      </c>
      <c r="F74" s="13">
        <f t="shared" si="0"/>
        <v>103140</v>
      </c>
      <c r="H74" s="12">
        <f t="shared" si="1"/>
        <v>2017</v>
      </c>
      <c r="I74" s="13">
        <f t="shared" si="2"/>
        <v>103140</v>
      </c>
      <c r="L74" s="13">
        <f t="shared" si="3"/>
        <v>0</v>
      </c>
      <c r="M74" s="107"/>
      <c r="O74" s="2">
        <f>'[1]G SA'!G30</f>
        <v>0</v>
      </c>
      <c r="Q74" s="2">
        <f>'[1]G SA'!J30</f>
        <v>0</v>
      </c>
      <c r="S74" s="2">
        <f>'[1]G SA'!M30</f>
        <v>103140</v>
      </c>
      <c r="U74" s="2">
        <f>'[1]G SA'!V30</f>
        <v>0</v>
      </c>
      <c r="W74" s="2">
        <f>'[1]G SA'!Y30</f>
        <v>0</v>
      </c>
    </row>
    <row r="75" spans="1:26" x14ac:dyDescent="0.25">
      <c r="A75" s="120"/>
      <c r="B75" s="108"/>
      <c r="C75" s="12">
        <f>'[1]G SA'!B31</f>
        <v>2017</v>
      </c>
      <c r="D75" s="12">
        <f>'[1]G SA'!C31</f>
        <v>0.35999999999999988</v>
      </c>
      <c r="E75" s="13">
        <f>'[1]G SA'!D31</f>
        <v>36672</v>
      </c>
      <c r="F75" s="13">
        <f t="shared" ref="F75:F138" si="4">D75*E75</f>
        <v>13201.919999999995</v>
      </c>
      <c r="H75" s="12">
        <f t="shared" ref="H75:H138" si="5">C75</f>
        <v>2017</v>
      </c>
      <c r="I75" s="13">
        <f t="shared" ref="I75:I138" si="6">SUM(O75:BE75)</f>
        <v>13201.919999999995</v>
      </c>
      <c r="L75" s="13">
        <f t="shared" ref="L75:L138" si="7">I75-F75</f>
        <v>0</v>
      </c>
      <c r="M75" s="107"/>
      <c r="O75" s="2">
        <f>'[1]G SA'!G31</f>
        <v>0</v>
      </c>
      <c r="Q75" s="2">
        <f>'[1]G SA'!J31</f>
        <v>0</v>
      </c>
      <c r="S75" s="2">
        <f>'[1]G SA'!M31</f>
        <v>13201.919999999995</v>
      </c>
      <c r="U75" s="2">
        <f>'[1]G SA'!V31</f>
        <v>0</v>
      </c>
      <c r="W75" s="2">
        <f>'[1]G SA'!Y31</f>
        <v>0</v>
      </c>
    </row>
    <row r="76" spans="1:26" x14ac:dyDescent="0.25">
      <c r="A76" s="120"/>
      <c r="B76" s="108"/>
      <c r="C76" s="12">
        <f>'[1]G SA'!B32</f>
        <v>2018</v>
      </c>
      <c r="D76" s="12">
        <f>'[1]G SA'!C32</f>
        <v>7.4</v>
      </c>
      <c r="E76" s="13">
        <f>'[1]G SA'!D32</f>
        <v>36672</v>
      </c>
      <c r="F76" s="13">
        <f t="shared" si="4"/>
        <v>271372.79999999999</v>
      </c>
      <c r="H76" s="12">
        <f t="shared" si="5"/>
        <v>2018</v>
      </c>
      <c r="I76" s="13">
        <f t="shared" si="6"/>
        <v>271372.79999999999</v>
      </c>
      <c r="L76" s="13">
        <f t="shared" si="7"/>
        <v>0</v>
      </c>
      <c r="M76" s="107"/>
      <c r="O76" s="2">
        <f>'[1]G SA'!G32</f>
        <v>0</v>
      </c>
      <c r="Q76" s="2">
        <f>'[1]G SA'!J32</f>
        <v>0</v>
      </c>
      <c r="S76" s="2">
        <f>'[1]G SA'!M32</f>
        <v>164730.62400000021</v>
      </c>
      <c r="U76" s="2">
        <f>'[1]G SA'!V32</f>
        <v>106642.17599999979</v>
      </c>
      <c r="W76" s="2">
        <f>'[1]G SA'!Y32</f>
        <v>0</v>
      </c>
    </row>
    <row r="77" spans="1:26" s="16" customFormat="1" ht="15.75" thickBot="1" x14ac:dyDescent="0.3">
      <c r="A77" s="120"/>
      <c r="B77" s="109"/>
      <c r="C77" s="44">
        <f>'[1]G SA'!B33</f>
        <v>2018</v>
      </c>
      <c r="D77" s="44">
        <f>'[1]G SA'!C33</f>
        <v>0</v>
      </c>
      <c r="E77" s="45">
        <f>'[1]G SA'!D33</f>
        <v>39600</v>
      </c>
      <c r="F77" s="45">
        <f t="shared" si="4"/>
        <v>0</v>
      </c>
      <c r="G77" s="46"/>
      <c r="H77" s="44">
        <f t="shared" si="5"/>
        <v>2018</v>
      </c>
      <c r="I77" s="45">
        <f t="shared" si="6"/>
        <v>0</v>
      </c>
      <c r="J77" s="47"/>
      <c r="K77" s="46"/>
      <c r="L77" s="45">
        <f t="shared" si="7"/>
        <v>0</v>
      </c>
      <c r="M77" s="48">
        <f>SUM(L68:L77)</f>
        <v>0</v>
      </c>
      <c r="N77" s="46"/>
      <c r="O77" s="49">
        <f>'[1]G SA'!G33</f>
        <v>0</v>
      </c>
      <c r="P77" s="46"/>
      <c r="Q77" s="49">
        <f>'[1]G SA'!J33</f>
        <v>0</v>
      </c>
      <c r="R77" s="46"/>
      <c r="S77" s="49">
        <f>'[1]G SA'!M33</f>
        <v>0</v>
      </c>
      <c r="T77" s="46"/>
      <c r="U77" s="49">
        <f>'[1]G SA'!V33</f>
        <v>0</v>
      </c>
      <c r="V77" s="46"/>
      <c r="W77" s="49">
        <f>'[1]G SA'!Y33</f>
        <v>0</v>
      </c>
      <c r="X77" s="46"/>
      <c r="Y77" s="46"/>
      <c r="Z77" s="46"/>
    </row>
    <row r="78" spans="1:26" x14ac:dyDescent="0.25">
      <c r="A78" s="120"/>
      <c r="C78" s="19">
        <f>'[1]G SA'!B34</f>
        <v>2019</v>
      </c>
      <c r="D78" s="19">
        <f>'[1]G SA'!C34</f>
        <v>7.3</v>
      </c>
      <c r="E78" s="20">
        <f>'[1]G SA'!D34</f>
        <v>39600</v>
      </c>
      <c r="F78" s="20">
        <f t="shared" si="4"/>
        <v>289080</v>
      </c>
      <c r="H78" s="19">
        <f t="shared" si="5"/>
        <v>2019</v>
      </c>
      <c r="I78" s="20">
        <f t="shared" si="6"/>
        <v>289080</v>
      </c>
      <c r="L78" s="20">
        <f t="shared" si="7"/>
        <v>0</v>
      </c>
      <c r="O78" s="2">
        <f>'[1]G SA'!G34</f>
        <v>0</v>
      </c>
      <c r="Q78" s="2">
        <f>'[1]G SA'!J34</f>
        <v>0</v>
      </c>
      <c r="S78" s="2">
        <f>'[1]G SA'!M34</f>
        <v>0</v>
      </c>
      <c r="U78" s="2">
        <f>'[1]G SA'!V34</f>
        <v>289080</v>
      </c>
      <c r="W78" s="2">
        <f>'[1]G SA'!Y34</f>
        <v>0</v>
      </c>
    </row>
    <row r="79" spans="1:26" x14ac:dyDescent="0.25">
      <c r="A79" s="120"/>
      <c r="C79" s="12">
        <f>'[1]G SA'!B35</f>
        <v>2020</v>
      </c>
      <c r="D79" s="12">
        <f>'[1]G SA'!C35</f>
        <v>0</v>
      </c>
      <c r="E79" s="13">
        <f>'[1]G SA'!D35</f>
        <v>39600</v>
      </c>
      <c r="F79" s="13">
        <f t="shared" si="4"/>
        <v>0</v>
      </c>
      <c r="H79" s="12">
        <f t="shared" si="5"/>
        <v>2020</v>
      </c>
      <c r="I79" s="13">
        <f t="shared" si="6"/>
        <v>0</v>
      </c>
      <c r="L79" s="13">
        <f t="shared" si="7"/>
        <v>0</v>
      </c>
      <c r="O79" s="2">
        <f>'[1]G SA'!G35</f>
        <v>0</v>
      </c>
      <c r="Q79" s="2">
        <f>'[1]G SA'!J35</f>
        <v>0</v>
      </c>
      <c r="S79" s="2">
        <f>'[1]G SA'!M35</f>
        <v>0</v>
      </c>
      <c r="U79" s="2">
        <f>'[1]G SA'!V35</f>
        <v>0</v>
      </c>
      <c r="W79" s="2">
        <f>'[1]G SA'!Y35</f>
        <v>0</v>
      </c>
    </row>
    <row r="80" spans="1:26" x14ac:dyDescent="0.25">
      <c r="A80" s="120"/>
      <c r="C80" s="12">
        <f>'[1]G SA'!B36</f>
        <v>2020</v>
      </c>
      <c r="D80" s="12">
        <f>'[1]G SA'!C36</f>
        <v>0</v>
      </c>
      <c r="E80" s="13">
        <f>'[1]G SA'!D36</f>
        <v>49200</v>
      </c>
      <c r="F80" s="13">
        <f t="shared" si="4"/>
        <v>0</v>
      </c>
      <c r="H80" s="12">
        <f t="shared" si="5"/>
        <v>2020</v>
      </c>
      <c r="I80" s="13">
        <f t="shared" si="6"/>
        <v>0</v>
      </c>
      <c r="J80" s="75" t="s">
        <v>13</v>
      </c>
      <c r="L80" s="13">
        <f t="shared" si="7"/>
        <v>0</v>
      </c>
      <c r="O80" s="2">
        <f>'[1]G SA'!G36</f>
        <v>0</v>
      </c>
      <c r="Q80" s="2">
        <f>'[1]G SA'!J36</f>
        <v>0</v>
      </c>
      <c r="S80" s="2">
        <f>'[1]G SA'!M36</f>
        <v>0</v>
      </c>
      <c r="U80" s="2">
        <f>'[1]G SA'!V36</f>
        <v>0</v>
      </c>
      <c r="W80" s="2">
        <f>'[1]G SA'!Y36</f>
        <v>0</v>
      </c>
    </row>
    <row r="81" spans="1:25" x14ac:dyDescent="0.25">
      <c r="A81" s="120"/>
      <c r="C81" s="12">
        <f>'[1]G SA'!B37</f>
        <v>2021</v>
      </c>
      <c r="D81" s="12">
        <f>'[1]G SA'!C37</f>
        <v>1.5</v>
      </c>
      <c r="E81" s="13">
        <f>'[1]G SA'!D37</f>
        <v>49200</v>
      </c>
      <c r="F81" s="13">
        <f t="shared" si="4"/>
        <v>73800</v>
      </c>
      <c r="H81" s="12">
        <f t="shared" si="5"/>
        <v>2021</v>
      </c>
      <c r="I81" s="13">
        <f t="shared" si="6"/>
        <v>73800</v>
      </c>
      <c r="J81" s="75"/>
      <c r="L81" s="13">
        <f t="shared" si="7"/>
        <v>0</v>
      </c>
      <c r="O81" s="2">
        <f>'[1]G SA'!G37</f>
        <v>0</v>
      </c>
      <c r="Q81" s="2">
        <f>'[1]G SA'!J37</f>
        <v>0</v>
      </c>
      <c r="S81" s="2">
        <f>'[1]G SA'!M37</f>
        <v>0</v>
      </c>
      <c r="U81" s="2">
        <f>'[1]G SA'!V37</f>
        <v>73800</v>
      </c>
      <c r="W81" s="2">
        <f>'[1]G SA'!Y37</f>
        <v>0</v>
      </c>
    </row>
    <row r="82" spans="1:25" x14ac:dyDescent="0.25">
      <c r="A82" s="120"/>
      <c r="C82" s="12" t="str">
        <f>'[1]G SA'!B38</f>
        <v>Future</v>
      </c>
      <c r="D82" s="12">
        <f>'[1]G SA'!C38</f>
        <v>0</v>
      </c>
      <c r="E82" s="13">
        <f>'[1]G SA'!D38</f>
        <v>49200</v>
      </c>
      <c r="F82" s="13">
        <f t="shared" si="4"/>
        <v>0</v>
      </c>
      <c r="H82" s="12" t="str">
        <f t="shared" si="5"/>
        <v>Future</v>
      </c>
      <c r="I82" s="13">
        <f t="shared" si="6"/>
        <v>1077086.4000000004</v>
      </c>
      <c r="J82" s="75"/>
      <c r="L82" s="13">
        <f t="shared" si="7"/>
        <v>1077086.4000000004</v>
      </c>
      <c r="O82" s="2">
        <f>'[1]G SA'!G38</f>
        <v>0</v>
      </c>
      <c r="Q82" s="2">
        <f>'[1]G SA'!J38</f>
        <v>0</v>
      </c>
      <c r="S82" s="2">
        <f>'[1]G SA'!M38</f>
        <v>0</v>
      </c>
      <c r="U82" s="2">
        <f>'[1]G SA'!V38</f>
        <v>324326.40000000031</v>
      </c>
      <c r="W82" s="2">
        <f>'[1]G SA'!Y38</f>
        <v>752760</v>
      </c>
    </row>
    <row r="83" spans="1:25" s="1" customFormat="1" x14ac:dyDescent="0.25">
      <c r="A83" s="121"/>
      <c r="B83" s="37"/>
      <c r="C83" s="38" t="str">
        <f>'[1]G SA'!B39</f>
        <v>Total</v>
      </c>
      <c r="D83" s="38">
        <f>'[1]G SA'!C39</f>
        <v>62.487999999999992</v>
      </c>
      <c r="E83" s="39">
        <f>'[1]G SA'!D39</f>
        <v>0</v>
      </c>
      <c r="F83" s="39">
        <f>SUM(F68:F82)</f>
        <v>2000539.32</v>
      </c>
      <c r="G83" s="37"/>
      <c r="H83" s="38" t="str">
        <f t="shared" si="5"/>
        <v>Total</v>
      </c>
      <c r="I83" s="39">
        <f t="shared" si="6"/>
        <v>3077625.7200000007</v>
      </c>
      <c r="J83" s="40">
        <f>I83-U83-W83</f>
        <v>1531017.1440000003</v>
      </c>
      <c r="K83" s="37"/>
      <c r="L83" s="39">
        <f t="shared" si="7"/>
        <v>1077086.4000000006</v>
      </c>
      <c r="M83" s="41"/>
      <c r="N83" s="37"/>
      <c r="O83" s="41">
        <f>'[1]G SA'!G39</f>
        <v>231300</v>
      </c>
      <c r="P83" s="37"/>
      <c r="Q83" s="41">
        <f>'[1]G SA'!J39</f>
        <v>-2400</v>
      </c>
      <c r="R83" s="37"/>
      <c r="S83" s="41">
        <f>'[1]G SA'!M39</f>
        <v>1302117.1440000003</v>
      </c>
      <c r="T83" s="37"/>
      <c r="U83" s="41">
        <f>'[1]G SA'!V39</f>
        <v>793848.57600000012</v>
      </c>
      <c r="V83" s="37"/>
      <c r="W83" s="41">
        <f>'[1]G SA'!Y39</f>
        <v>752760</v>
      </c>
      <c r="X83" s="37"/>
      <c r="Y83" s="37"/>
    </row>
    <row r="85" spans="1:25" s="1" customFormat="1" x14ac:dyDescent="0.25">
      <c r="A85" s="110" t="s">
        <v>19</v>
      </c>
      <c r="C85" s="7" t="str">
        <f>'[1]JP SA'!B21</f>
        <v>Credit History</v>
      </c>
      <c r="D85" s="7"/>
      <c r="E85" s="4"/>
      <c r="F85" s="4"/>
      <c r="H85" s="7" t="s">
        <v>7</v>
      </c>
      <c r="I85" s="4"/>
      <c r="J85" s="3"/>
      <c r="L85" s="4" t="s">
        <v>8</v>
      </c>
      <c r="M85" s="107" t="s">
        <v>9</v>
      </c>
      <c r="O85" s="10" t="str">
        <f>'[1]JP SA'!F21</f>
        <v>Kaler Bottom</v>
      </c>
      <c r="Q85" s="5"/>
      <c r="S85" s="5"/>
      <c r="U85" s="5"/>
      <c r="W85" s="5"/>
    </row>
    <row r="86" spans="1:25" s="1" customFormat="1" x14ac:dyDescent="0.25">
      <c r="A86" s="111"/>
      <c r="C86" s="7" t="str">
        <f>'[1]JP SA'!B22</f>
        <v>Year</v>
      </c>
      <c r="D86" s="7" t="str">
        <f>'[1]JP SA'!C22</f>
        <v>Credits Sold</v>
      </c>
      <c r="E86" s="4" t="str">
        <f>'[1]JP SA'!D22</f>
        <v>Cost per Credit</v>
      </c>
      <c r="F86" s="4" t="s">
        <v>10</v>
      </c>
      <c r="H86" s="7" t="s">
        <v>11</v>
      </c>
      <c r="I86" s="4" t="s">
        <v>10</v>
      </c>
      <c r="J86" s="3"/>
      <c r="L86" s="4" t="s">
        <v>10</v>
      </c>
      <c r="M86" s="107"/>
      <c r="O86" s="5" t="str">
        <f>'[1]JP SA'!G22</f>
        <v>Value</v>
      </c>
      <c r="Q86" s="5"/>
      <c r="S86" s="5"/>
      <c r="U86" s="5"/>
      <c r="W86" s="5"/>
    </row>
    <row r="87" spans="1:25" x14ac:dyDescent="0.25">
      <c r="A87" s="111"/>
      <c r="B87" s="108" t="s">
        <v>12</v>
      </c>
      <c r="C87" s="12" t="str">
        <f>'[1]JP SA'!B23</f>
        <v>Transition</v>
      </c>
      <c r="D87" s="12">
        <f>'[1]JP SA'!C23</f>
        <v>2.2999999999999998</v>
      </c>
      <c r="E87" s="13">
        <f>'[1]JP SA'!D23</f>
        <v>22500</v>
      </c>
      <c r="F87" s="13">
        <f t="shared" si="4"/>
        <v>51749.999999999993</v>
      </c>
      <c r="H87" s="12" t="str">
        <f t="shared" si="5"/>
        <v>Transition</v>
      </c>
      <c r="I87" s="13">
        <f t="shared" si="6"/>
        <v>51749.999999999993</v>
      </c>
      <c r="L87" s="13">
        <f t="shared" si="7"/>
        <v>0</v>
      </c>
      <c r="M87" s="107"/>
      <c r="O87" s="2">
        <f>'[1]JP SA'!G23</f>
        <v>51749.999999999993</v>
      </c>
    </row>
    <row r="88" spans="1:25" x14ac:dyDescent="0.25">
      <c r="A88" s="111"/>
      <c r="B88" s="108"/>
      <c r="C88" s="12">
        <f>'[1]JP SA'!B24</f>
        <v>2012</v>
      </c>
      <c r="D88" s="12">
        <f>'[1]JP SA'!C24</f>
        <v>0</v>
      </c>
      <c r="E88" s="13">
        <f>'[1]JP SA'!D24</f>
        <v>0</v>
      </c>
      <c r="F88" s="13">
        <f t="shared" si="4"/>
        <v>0</v>
      </c>
      <c r="H88" s="12">
        <f t="shared" si="5"/>
        <v>2012</v>
      </c>
      <c r="I88" s="13">
        <f t="shared" si="6"/>
        <v>0</v>
      </c>
      <c r="L88" s="13">
        <f t="shared" si="7"/>
        <v>0</v>
      </c>
      <c r="M88" s="107"/>
      <c r="O88" s="2">
        <f>'[1]JP SA'!G24</f>
        <v>0</v>
      </c>
    </row>
    <row r="89" spans="1:25" x14ac:dyDescent="0.25">
      <c r="A89" s="111"/>
      <c r="B89" s="108"/>
      <c r="C89" s="12">
        <f>'[1]JP SA'!B25</f>
        <v>2013</v>
      </c>
      <c r="D89" s="12">
        <f>'[1]JP SA'!C25</f>
        <v>0.82</v>
      </c>
      <c r="E89" s="13">
        <f>'[1]JP SA'!D25</f>
        <v>24000</v>
      </c>
      <c r="F89" s="13">
        <f t="shared" si="4"/>
        <v>19680</v>
      </c>
      <c r="H89" s="12">
        <f t="shared" si="5"/>
        <v>2013</v>
      </c>
      <c r="I89" s="13">
        <f t="shared" si="6"/>
        <v>19680</v>
      </c>
      <c r="L89" s="13">
        <f t="shared" si="7"/>
        <v>0</v>
      </c>
      <c r="M89" s="107"/>
      <c r="O89" s="2">
        <f>'[1]JP SA'!G25</f>
        <v>19680</v>
      </c>
    </row>
    <row r="90" spans="1:25" x14ac:dyDescent="0.25">
      <c r="A90" s="111"/>
      <c r="B90" s="108"/>
      <c r="C90" s="12">
        <f>'[1]JP SA'!B26</f>
        <v>2014</v>
      </c>
      <c r="D90" s="12">
        <f>'[1]JP SA'!C26</f>
        <v>0</v>
      </c>
      <c r="E90" s="13">
        <f>'[1]JP SA'!D26</f>
        <v>36672</v>
      </c>
      <c r="F90" s="13">
        <f t="shared" si="4"/>
        <v>0</v>
      </c>
      <c r="H90" s="12">
        <f t="shared" si="5"/>
        <v>2014</v>
      </c>
      <c r="I90" s="13">
        <f t="shared" si="6"/>
        <v>0</v>
      </c>
      <c r="L90" s="13">
        <f t="shared" si="7"/>
        <v>0</v>
      </c>
      <c r="M90" s="107"/>
      <c r="O90" s="2">
        <f>'[1]JP SA'!G26</f>
        <v>0</v>
      </c>
    </row>
    <row r="91" spans="1:25" x14ac:dyDescent="0.25">
      <c r="A91" s="111"/>
      <c r="B91" s="108"/>
      <c r="C91" s="12">
        <f>'[1]JP SA'!B27</f>
        <v>2015</v>
      </c>
      <c r="D91" s="12">
        <f>'[1]JP SA'!C27</f>
        <v>0</v>
      </c>
      <c r="E91" s="13">
        <f>'[1]JP SA'!D27</f>
        <v>34380</v>
      </c>
      <c r="F91" s="13">
        <f t="shared" si="4"/>
        <v>0</v>
      </c>
      <c r="H91" s="12">
        <f t="shared" si="5"/>
        <v>2015</v>
      </c>
      <c r="I91" s="13">
        <f t="shared" si="6"/>
        <v>0</v>
      </c>
      <c r="L91" s="13">
        <f t="shared" si="7"/>
        <v>0</v>
      </c>
      <c r="M91" s="107"/>
      <c r="O91" s="2">
        <f>'[1]JP SA'!G27</f>
        <v>0</v>
      </c>
    </row>
    <row r="92" spans="1:25" x14ac:dyDescent="0.25">
      <c r="A92" s="111"/>
      <c r="B92" s="108"/>
      <c r="C92" s="12">
        <f>'[1]JP SA'!B28</f>
        <v>2016</v>
      </c>
      <c r="D92" s="12">
        <f>'[1]JP SA'!C28</f>
        <v>0</v>
      </c>
      <c r="E92" s="13">
        <f>'[1]JP SA'!D28</f>
        <v>0</v>
      </c>
      <c r="F92" s="13">
        <f t="shared" si="4"/>
        <v>0</v>
      </c>
      <c r="H92" s="12">
        <f t="shared" si="5"/>
        <v>2016</v>
      </c>
      <c r="I92" s="13">
        <f t="shared" si="6"/>
        <v>0</v>
      </c>
      <c r="L92" s="13">
        <f t="shared" si="7"/>
        <v>0</v>
      </c>
      <c r="M92" s="107"/>
      <c r="O92" s="2">
        <f>'[1]JP SA'!G28</f>
        <v>0</v>
      </c>
    </row>
    <row r="93" spans="1:25" x14ac:dyDescent="0.25">
      <c r="A93" s="111"/>
      <c r="B93" s="108"/>
      <c r="C93" s="12">
        <f>'[1]JP SA'!B29</f>
        <v>2017</v>
      </c>
      <c r="D93" s="12">
        <f>'[1]JP SA'!C29</f>
        <v>0</v>
      </c>
      <c r="E93" s="13">
        <f>'[1]JP SA'!D29</f>
        <v>34380</v>
      </c>
      <c r="F93" s="13">
        <f t="shared" si="4"/>
        <v>0</v>
      </c>
      <c r="H93" s="12">
        <f t="shared" si="5"/>
        <v>2017</v>
      </c>
      <c r="I93" s="13">
        <f t="shared" si="6"/>
        <v>0</v>
      </c>
      <c r="L93" s="13">
        <f t="shared" si="7"/>
        <v>0</v>
      </c>
      <c r="M93" s="107"/>
      <c r="O93" s="2">
        <f>'[1]JP SA'!G29</f>
        <v>0</v>
      </c>
    </row>
    <row r="94" spans="1:25" x14ac:dyDescent="0.25">
      <c r="A94" s="111"/>
      <c r="B94" s="108"/>
      <c r="C94" s="12">
        <f>'[1]JP SA'!B30</f>
        <v>2017</v>
      </c>
      <c r="D94" s="12">
        <f>'[1]JP SA'!C30</f>
        <v>0</v>
      </c>
      <c r="E94" s="13">
        <f>'[1]JP SA'!D30</f>
        <v>36672</v>
      </c>
      <c r="F94" s="13">
        <f t="shared" si="4"/>
        <v>0</v>
      </c>
      <c r="H94" s="12">
        <f t="shared" si="5"/>
        <v>2017</v>
      </c>
      <c r="I94" s="13">
        <f t="shared" si="6"/>
        <v>0</v>
      </c>
      <c r="L94" s="13">
        <f t="shared" si="7"/>
        <v>0</v>
      </c>
      <c r="M94" s="107"/>
      <c r="O94" s="2">
        <f>'[1]JP SA'!G30</f>
        <v>0</v>
      </c>
    </row>
    <row r="95" spans="1:25" x14ac:dyDescent="0.25">
      <c r="A95" s="111"/>
      <c r="B95" s="108"/>
      <c r="C95" s="12">
        <f>'[1]JP SA'!B31</f>
        <v>2018</v>
      </c>
      <c r="D95" s="12">
        <f>'[1]JP SA'!C31</f>
        <v>0</v>
      </c>
      <c r="E95" s="13">
        <f>'[1]JP SA'!D31</f>
        <v>36672</v>
      </c>
      <c r="F95" s="13">
        <f t="shared" si="4"/>
        <v>0</v>
      </c>
      <c r="H95" s="12">
        <f t="shared" si="5"/>
        <v>2018</v>
      </c>
      <c r="I95" s="13">
        <f t="shared" si="6"/>
        <v>0</v>
      </c>
      <c r="L95" s="13">
        <f t="shared" si="7"/>
        <v>0</v>
      </c>
      <c r="M95" s="107"/>
      <c r="O95" s="2">
        <f>'[1]JP SA'!G31</f>
        <v>0</v>
      </c>
    </row>
    <row r="96" spans="1:25" s="16" customFormat="1" ht="15.75" thickBot="1" x14ac:dyDescent="0.3">
      <c r="A96" s="111"/>
      <c r="B96" s="109"/>
      <c r="C96" s="44">
        <f>'[1]JP SA'!B32</f>
        <v>2018</v>
      </c>
      <c r="D96" s="44">
        <f>'[1]JP SA'!C32</f>
        <v>0</v>
      </c>
      <c r="E96" s="45">
        <f>'[1]JP SA'!D32</f>
        <v>39600</v>
      </c>
      <c r="F96" s="45">
        <f t="shared" si="4"/>
        <v>0</v>
      </c>
      <c r="G96" s="46"/>
      <c r="H96" s="44">
        <f t="shared" si="5"/>
        <v>2018</v>
      </c>
      <c r="I96" s="45">
        <f t="shared" si="6"/>
        <v>0</v>
      </c>
      <c r="J96" s="47"/>
      <c r="K96" s="46"/>
      <c r="L96" s="45">
        <f t="shared" si="7"/>
        <v>0</v>
      </c>
      <c r="M96" s="48">
        <f>SUM(L87:L96)</f>
        <v>0</v>
      </c>
      <c r="N96" s="46"/>
      <c r="O96" s="49">
        <f>'[1]JP SA'!G32</f>
        <v>0</v>
      </c>
      <c r="P96" s="46"/>
      <c r="Q96" s="49"/>
      <c r="R96" s="46"/>
      <c r="S96" s="49"/>
      <c r="T96" s="46"/>
      <c r="U96" s="18"/>
      <c r="W96" s="18"/>
    </row>
    <row r="97" spans="1:23" x14ac:dyDescent="0.25">
      <c r="A97" s="111"/>
      <c r="C97" s="19">
        <f>'[1]JP SA'!B33</f>
        <v>2019</v>
      </c>
      <c r="D97" s="19">
        <f>'[1]JP SA'!C33</f>
        <v>0</v>
      </c>
      <c r="E97" s="20">
        <f>'[1]JP SA'!D33</f>
        <v>39600</v>
      </c>
      <c r="F97" s="20">
        <f t="shared" si="4"/>
        <v>0</v>
      </c>
      <c r="H97" s="19">
        <f t="shared" si="5"/>
        <v>2019</v>
      </c>
      <c r="I97" s="20">
        <f t="shared" si="6"/>
        <v>0</v>
      </c>
      <c r="L97" s="20">
        <f t="shared" si="7"/>
        <v>0</v>
      </c>
      <c r="O97" s="2">
        <f>'[1]JP SA'!G33</f>
        <v>0</v>
      </c>
    </row>
    <row r="98" spans="1:23" x14ac:dyDescent="0.25">
      <c r="A98" s="111"/>
      <c r="C98" s="12">
        <f>'[1]JP SA'!B34</f>
        <v>2020</v>
      </c>
      <c r="D98" s="12">
        <f>'[1]JP SA'!C34</f>
        <v>0</v>
      </c>
      <c r="E98" s="13">
        <f>'[1]JP SA'!D34</f>
        <v>39600</v>
      </c>
      <c r="F98" s="13">
        <f t="shared" si="4"/>
        <v>0</v>
      </c>
      <c r="H98" s="12">
        <f t="shared" si="5"/>
        <v>2020</v>
      </c>
      <c r="I98" s="13">
        <f t="shared" si="6"/>
        <v>0</v>
      </c>
      <c r="L98" s="13">
        <f t="shared" si="7"/>
        <v>0</v>
      </c>
      <c r="O98" s="2">
        <f>'[1]JP SA'!G34</f>
        <v>0</v>
      </c>
    </row>
    <row r="99" spans="1:23" x14ac:dyDescent="0.25">
      <c r="A99" s="111"/>
      <c r="C99" s="12">
        <f>'[1]JP SA'!B35</f>
        <v>2020</v>
      </c>
      <c r="D99" s="12">
        <f>'[1]JP SA'!C35</f>
        <v>3.6</v>
      </c>
      <c r="E99" s="13">
        <f>'[1]JP SA'!D35</f>
        <v>49200</v>
      </c>
      <c r="F99" s="13">
        <f t="shared" si="4"/>
        <v>177120</v>
      </c>
      <c r="H99" s="12">
        <f t="shared" si="5"/>
        <v>2020</v>
      </c>
      <c r="I99" s="13">
        <f t="shared" si="6"/>
        <v>177120</v>
      </c>
      <c r="J99" s="75" t="s">
        <v>13</v>
      </c>
      <c r="L99" s="13">
        <f t="shared" si="7"/>
        <v>0</v>
      </c>
      <c r="O99" s="2">
        <f>'[1]JP SA'!G35</f>
        <v>177120</v>
      </c>
    </row>
    <row r="100" spans="1:23" x14ac:dyDescent="0.25">
      <c r="A100" s="111"/>
      <c r="C100" s="12">
        <f>'[1]JP SA'!B36</f>
        <v>2021</v>
      </c>
      <c r="D100" s="12">
        <f>'[1]JP SA'!C36</f>
        <v>4.7</v>
      </c>
      <c r="E100" s="13">
        <f>'[1]JP SA'!D36</f>
        <v>49200</v>
      </c>
      <c r="F100" s="13">
        <f t="shared" si="4"/>
        <v>231240</v>
      </c>
      <c r="H100" s="12">
        <f t="shared" si="5"/>
        <v>2021</v>
      </c>
      <c r="I100" s="13">
        <f t="shared" si="6"/>
        <v>23616</v>
      </c>
      <c r="J100" s="75"/>
      <c r="L100" s="13">
        <f t="shared" si="7"/>
        <v>-207624</v>
      </c>
      <c r="O100" s="2">
        <f>'[1]JP SA'!G36</f>
        <v>23616</v>
      </c>
    </row>
    <row r="101" spans="1:23" x14ac:dyDescent="0.25">
      <c r="A101" s="111"/>
      <c r="C101" s="12" t="str">
        <f>'[1]JP SA'!B37</f>
        <v>Future</v>
      </c>
      <c r="D101" s="12">
        <f>'[1]JP SA'!C37</f>
        <v>0</v>
      </c>
      <c r="E101" s="13">
        <f>'[1]JP SA'!D37</f>
        <v>49200</v>
      </c>
      <c r="F101" s="13">
        <f t="shared" si="4"/>
        <v>0</v>
      </c>
      <c r="H101" s="12" t="str">
        <f t="shared" si="5"/>
        <v>Future</v>
      </c>
      <c r="I101" s="13">
        <f t="shared" si="6"/>
        <v>0</v>
      </c>
      <c r="J101" s="75"/>
      <c r="L101" s="13">
        <f t="shared" si="7"/>
        <v>0</v>
      </c>
      <c r="O101" s="2">
        <f>'[1]JP SA'!G37</f>
        <v>0</v>
      </c>
    </row>
    <row r="102" spans="1:23" s="1" customFormat="1" x14ac:dyDescent="0.25">
      <c r="A102" s="112"/>
      <c r="B102" s="37"/>
      <c r="C102" s="38" t="str">
        <f>'[1]JP SA'!B38</f>
        <v>Total</v>
      </c>
      <c r="D102" s="38">
        <f>'[1]JP SA'!C38</f>
        <v>11.42</v>
      </c>
      <c r="E102" s="39">
        <f>'[1]JP SA'!D38</f>
        <v>0</v>
      </c>
      <c r="F102" s="39">
        <f>SUM(F87:F101)</f>
        <v>479790</v>
      </c>
      <c r="G102" s="37"/>
      <c r="H102" s="38" t="str">
        <f t="shared" si="5"/>
        <v>Total</v>
      </c>
      <c r="I102" s="39">
        <f t="shared" si="6"/>
        <v>272166</v>
      </c>
      <c r="J102" s="40">
        <f>I102</f>
        <v>272166</v>
      </c>
      <c r="K102" s="37"/>
      <c r="L102" s="39">
        <f t="shared" si="7"/>
        <v>-207624</v>
      </c>
      <c r="M102" s="41"/>
      <c r="N102" s="37"/>
      <c r="O102" s="41">
        <f>'[1]JP SA'!G38</f>
        <v>272166</v>
      </c>
      <c r="P102" s="37"/>
      <c r="Q102" s="41"/>
      <c r="R102" s="37"/>
      <c r="S102" s="41"/>
      <c r="U102" s="5"/>
      <c r="W102" s="5"/>
    </row>
    <row r="104" spans="1:23" s="1" customFormat="1" x14ac:dyDescent="0.25">
      <c r="A104" s="113" t="s">
        <v>20</v>
      </c>
      <c r="C104" s="7" t="str">
        <f>'[1]UK SA'!B21</f>
        <v>Credit History</v>
      </c>
      <c r="D104" s="7"/>
      <c r="E104" s="4"/>
      <c r="F104" s="4"/>
      <c r="H104" s="7" t="s">
        <v>7</v>
      </c>
      <c r="I104" s="4"/>
      <c r="J104" s="3"/>
      <c r="L104" s="4" t="s">
        <v>8</v>
      </c>
      <c r="M104" s="107" t="s">
        <v>9</v>
      </c>
      <c r="O104" s="8" t="str">
        <f>'[1]UK SA'!F21</f>
        <v>Ross 1</v>
      </c>
      <c r="Q104" s="5"/>
      <c r="S104" s="5"/>
      <c r="U104" s="5"/>
      <c r="W104" s="5"/>
    </row>
    <row r="105" spans="1:23" s="1" customFormat="1" x14ac:dyDescent="0.25">
      <c r="A105" s="114"/>
      <c r="C105" s="7" t="str">
        <f>'[1]UK SA'!B22</f>
        <v>Year</v>
      </c>
      <c r="D105" s="7" t="str">
        <f>'[1]UK SA'!C22</f>
        <v>Credits Sold</v>
      </c>
      <c r="E105" s="4" t="str">
        <f>'[1]UK SA'!D22</f>
        <v>Cost per Credit</v>
      </c>
      <c r="F105" s="4" t="s">
        <v>10</v>
      </c>
      <c r="H105" s="7" t="s">
        <v>11</v>
      </c>
      <c r="I105" s="4" t="s">
        <v>10</v>
      </c>
      <c r="J105" s="3"/>
      <c r="L105" s="4" t="s">
        <v>10</v>
      </c>
      <c r="M105" s="107"/>
      <c r="O105" s="5" t="str">
        <f>'[1]UK SA'!G22</f>
        <v>Value</v>
      </c>
      <c r="Q105" s="5"/>
      <c r="S105" s="5"/>
      <c r="U105" s="5"/>
      <c r="W105" s="5"/>
    </row>
    <row r="106" spans="1:23" x14ac:dyDescent="0.25">
      <c r="A106" s="114"/>
      <c r="B106" s="108" t="s">
        <v>12</v>
      </c>
      <c r="C106" s="12" t="str">
        <f>'[1]UK SA'!B23</f>
        <v>Transition</v>
      </c>
      <c r="D106" s="12">
        <f>'[1]UK SA'!C23</f>
        <v>0</v>
      </c>
      <c r="E106" s="13">
        <f>'[1]UK SA'!D23</f>
        <v>0</v>
      </c>
      <c r="F106" s="13">
        <f t="shared" si="4"/>
        <v>0</v>
      </c>
      <c r="H106" s="12" t="str">
        <f t="shared" si="5"/>
        <v>Transition</v>
      </c>
      <c r="I106" s="13">
        <f t="shared" si="6"/>
        <v>0</v>
      </c>
      <c r="L106" s="13">
        <f t="shared" si="7"/>
        <v>0</v>
      </c>
      <c r="M106" s="107"/>
      <c r="O106" s="2">
        <f>'[1]UK SA'!G23</f>
        <v>0</v>
      </c>
    </row>
    <row r="107" spans="1:23" x14ac:dyDescent="0.25">
      <c r="A107" s="114"/>
      <c r="B107" s="108"/>
      <c r="C107" s="12">
        <f>'[1]UK SA'!B24</f>
        <v>2012</v>
      </c>
      <c r="D107" s="12">
        <f>'[1]UK SA'!C24</f>
        <v>0</v>
      </c>
      <c r="E107" s="13">
        <f>'[1]UK SA'!D24</f>
        <v>0</v>
      </c>
      <c r="F107" s="13">
        <f t="shared" si="4"/>
        <v>0</v>
      </c>
      <c r="H107" s="12">
        <f t="shared" si="5"/>
        <v>2012</v>
      </c>
      <c r="I107" s="13">
        <f t="shared" si="6"/>
        <v>0</v>
      </c>
      <c r="L107" s="13">
        <f t="shared" si="7"/>
        <v>0</v>
      </c>
      <c r="M107" s="107"/>
      <c r="O107" s="2">
        <f>'[1]UK SA'!G24</f>
        <v>0</v>
      </c>
    </row>
    <row r="108" spans="1:23" x14ac:dyDescent="0.25">
      <c r="A108" s="114"/>
      <c r="B108" s="108"/>
      <c r="C108" s="12">
        <f>'[1]UK SA'!B25</f>
        <v>2013</v>
      </c>
      <c r="D108" s="12">
        <f>'[1]UK SA'!C25</f>
        <v>1.2</v>
      </c>
      <c r="E108" s="13">
        <f>'[1]UK SA'!D25</f>
        <v>24000</v>
      </c>
      <c r="F108" s="13">
        <f t="shared" si="4"/>
        <v>28800</v>
      </c>
      <c r="H108" s="12">
        <f t="shared" si="5"/>
        <v>2013</v>
      </c>
      <c r="I108" s="13">
        <f t="shared" si="6"/>
        <v>28800</v>
      </c>
      <c r="L108" s="13">
        <f t="shared" si="7"/>
        <v>0</v>
      </c>
      <c r="M108" s="107"/>
      <c r="O108" s="2">
        <f>'[1]UK SA'!G25</f>
        <v>28800</v>
      </c>
    </row>
    <row r="109" spans="1:23" x14ac:dyDescent="0.25">
      <c r="A109" s="114"/>
      <c r="B109" s="108"/>
      <c r="C109" s="12">
        <f>'[1]UK SA'!B26</f>
        <v>2014</v>
      </c>
      <c r="D109" s="12">
        <f>'[1]UK SA'!C26</f>
        <v>0</v>
      </c>
      <c r="E109" s="13">
        <f>'[1]UK SA'!D26</f>
        <v>36672</v>
      </c>
      <c r="F109" s="13">
        <f t="shared" si="4"/>
        <v>0</v>
      </c>
      <c r="H109" s="12">
        <f t="shared" si="5"/>
        <v>2014</v>
      </c>
      <c r="I109" s="13">
        <f t="shared" si="6"/>
        <v>0</v>
      </c>
      <c r="L109" s="13">
        <f t="shared" si="7"/>
        <v>0</v>
      </c>
      <c r="M109" s="107"/>
      <c r="O109" s="2">
        <f>'[1]UK SA'!G26</f>
        <v>0</v>
      </c>
    </row>
    <row r="110" spans="1:23" x14ac:dyDescent="0.25">
      <c r="A110" s="114"/>
      <c r="B110" s="108"/>
      <c r="C110" s="12">
        <f>'[1]UK SA'!B27</f>
        <v>2015</v>
      </c>
      <c r="D110" s="12">
        <f>'[1]UK SA'!C27</f>
        <v>0</v>
      </c>
      <c r="E110" s="13">
        <f>'[1]UK SA'!D27</f>
        <v>34380</v>
      </c>
      <c r="F110" s="13">
        <f t="shared" si="4"/>
        <v>0</v>
      </c>
      <c r="H110" s="12">
        <f t="shared" si="5"/>
        <v>2015</v>
      </c>
      <c r="I110" s="13">
        <f t="shared" si="6"/>
        <v>0</v>
      </c>
      <c r="L110" s="13">
        <f t="shared" si="7"/>
        <v>0</v>
      </c>
      <c r="M110" s="107"/>
      <c r="O110" s="2">
        <f>'[1]UK SA'!G27</f>
        <v>0</v>
      </c>
    </row>
    <row r="111" spans="1:23" x14ac:dyDescent="0.25">
      <c r="A111" s="114"/>
      <c r="B111" s="108"/>
      <c r="C111" s="12">
        <f>'[1]UK SA'!B28</f>
        <v>2016</v>
      </c>
      <c r="D111" s="12">
        <f>'[1]UK SA'!C28</f>
        <v>3.3</v>
      </c>
      <c r="E111" s="13">
        <f>'[1]UK SA'!D28</f>
        <v>34380</v>
      </c>
      <c r="F111" s="13">
        <f t="shared" si="4"/>
        <v>113454</v>
      </c>
      <c r="H111" s="12">
        <f t="shared" si="5"/>
        <v>2016</v>
      </c>
      <c r="I111" s="13">
        <f t="shared" si="6"/>
        <v>113454</v>
      </c>
      <c r="L111" s="13">
        <f t="shared" si="7"/>
        <v>0</v>
      </c>
      <c r="M111" s="107"/>
      <c r="O111" s="2">
        <f>'[1]UK SA'!G28</f>
        <v>113454</v>
      </c>
    </row>
    <row r="112" spans="1:23" x14ac:dyDescent="0.25">
      <c r="A112" s="114"/>
      <c r="B112" s="108"/>
      <c r="C112" s="12">
        <f>'[1]UK SA'!B29</f>
        <v>2017</v>
      </c>
      <c r="D112" s="12">
        <f>'[1]UK SA'!C29</f>
        <v>8.9499999999999993</v>
      </c>
      <c r="E112" s="13">
        <f>'[1]UK SA'!D29</f>
        <v>34380</v>
      </c>
      <c r="F112" s="13">
        <f t="shared" si="4"/>
        <v>307701</v>
      </c>
      <c r="H112" s="12">
        <f t="shared" si="5"/>
        <v>2017</v>
      </c>
      <c r="I112" s="13">
        <f t="shared" si="6"/>
        <v>50882.400000000016</v>
      </c>
      <c r="L112" s="13">
        <f t="shared" si="7"/>
        <v>-256818.59999999998</v>
      </c>
      <c r="M112" s="107"/>
      <c r="O112" s="2">
        <f>'[1]UK SA'!G29</f>
        <v>50882.400000000016</v>
      </c>
    </row>
    <row r="113" spans="1:23" x14ac:dyDescent="0.25">
      <c r="A113" s="114"/>
      <c r="B113" s="108"/>
      <c r="C113" s="12">
        <f>'[1]UK SA'!B30</f>
        <v>2017</v>
      </c>
      <c r="D113" s="12">
        <f>'[1]UK SA'!C30</f>
        <v>0</v>
      </c>
      <c r="E113" s="13">
        <f>'[1]UK SA'!D30</f>
        <v>36672</v>
      </c>
      <c r="F113" s="13">
        <f t="shared" si="4"/>
        <v>0</v>
      </c>
      <c r="H113" s="12">
        <f t="shared" si="5"/>
        <v>2017</v>
      </c>
      <c r="I113" s="13">
        <f t="shared" si="6"/>
        <v>0</v>
      </c>
      <c r="L113" s="13">
        <f t="shared" si="7"/>
        <v>0</v>
      </c>
      <c r="M113" s="107"/>
      <c r="O113" s="2">
        <f>'[1]UK SA'!G30</f>
        <v>0</v>
      </c>
    </row>
    <row r="114" spans="1:23" x14ac:dyDescent="0.25">
      <c r="A114" s="114"/>
      <c r="B114" s="108"/>
      <c r="C114" s="12">
        <f>'[1]UK SA'!B31</f>
        <v>2018</v>
      </c>
      <c r="D114" s="12">
        <f>'[1]UK SA'!C31</f>
        <v>2.1</v>
      </c>
      <c r="E114" s="13">
        <f>'[1]UK SA'!D31</f>
        <v>36672</v>
      </c>
      <c r="F114" s="13">
        <f t="shared" si="4"/>
        <v>77011.199999999997</v>
      </c>
      <c r="H114" s="12">
        <f t="shared" si="5"/>
        <v>2018</v>
      </c>
      <c r="I114" s="13">
        <f t="shared" si="6"/>
        <v>0</v>
      </c>
      <c r="L114" s="13">
        <f t="shared" si="7"/>
        <v>-77011.199999999997</v>
      </c>
      <c r="M114" s="107"/>
      <c r="O114" s="2">
        <f>'[1]UK SA'!G31</f>
        <v>0</v>
      </c>
    </row>
    <row r="115" spans="1:23" s="16" customFormat="1" ht="15.75" thickBot="1" x14ac:dyDescent="0.3">
      <c r="A115" s="114"/>
      <c r="B115" s="109"/>
      <c r="C115" s="44">
        <f>'[1]UK SA'!B32</f>
        <v>2018</v>
      </c>
      <c r="D115" s="44">
        <f>'[1]UK SA'!C32</f>
        <v>0</v>
      </c>
      <c r="E115" s="45">
        <f>'[1]UK SA'!D32</f>
        <v>39600</v>
      </c>
      <c r="F115" s="45">
        <f t="shared" si="4"/>
        <v>0</v>
      </c>
      <c r="G115" s="46"/>
      <c r="H115" s="44">
        <f t="shared" si="5"/>
        <v>2018</v>
      </c>
      <c r="I115" s="45">
        <f t="shared" si="6"/>
        <v>0</v>
      </c>
      <c r="J115" s="47"/>
      <c r="K115" s="46"/>
      <c r="L115" s="45">
        <f t="shared" si="7"/>
        <v>0</v>
      </c>
      <c r="M115" s="48">
        <f>SUM(L106:L115)</f>
        <v>-333829.8</v>
      </c>
      <c r="N115" s="46"/>
      <c r="O115" s="49">
        <f>'[1]UK SA'!G32</f>
        <v>0</v>
      </c>
      <c r="P115" s="46"/>
      <c r="Q115" s="49"/>
      <c r="R115" s="46"/>
      <c r="S115" s="49"/>
      <c r="T115" s="46"/>
      <c r="U115" s="49"/>
      <c r="W115" s="18"/>
    </row>
    <row r="116" spans="1:23" x14ac:dyDescent="0.25">
      <c r="A116" s="114"/>
      <c r="C116" s="19">
        <f>'[1]UK SA'!B33</f>
        <v>2019</v>
      </c>
      <c r="D116" s="19">
        <f>'[1]UK SA'!C33</f>
        <v>5.2</v>
      </c>
      <c r="E116" s="20">
        <f>'[1]UK SA'!D33</f>
        <v>39600</v>
      </c>
      <c r="F116" s="20">
        <f t="shared" si="4"/>
        <v>205920</v>
      </c>
      <c r="H116" s="19">
        <f t="shared" si="5"/>
        <v>2019</v>
      </c>
      <c r="I116" s="20">
        <f t="shared" si="6"/>
        <v>0</v>
      </c>
      <c r="L116" s="20">
        <f t="shared" si="7"/>
        <v>-205920</v>
      </c>
      <c r="O116" s="2">
        <f>'[1]UK SA'!G33</f>
        <v>0</v>
      </c>
    </row>
    <row r="117" spans="1:23" x14ac:dyDescent="0.25">
      <c r="A117" s="114"/>
      <c r="C117" s="12">
        <f>'[1]UK SA'!B34</f>
        <v>2020</v>
      </c>
      <c r="D117" s="12">
        <f>'[1]UK SA'!C34</f>
        <v>0.4</v>
      </c>
      <c r="E117" s="13">
        <f>'[1]UK SA'!D34</f>
        <v>39600</v>
      </c>
      <c r="F117" s="13">
        <f t="shared" si="4"/>
        <v>15840</v>
      </c>
      <c r="H117" s="12">
        <f t="shared" si="5"/>
        <v>2020</v>
      </c>
      <c r="I117" s="13">
        <f t="shared" si="6"/>
        <v>0</v>
      </c>
      <c r="L117" s="13">
        <f t="shared" si="7"/>
        <v>-15840</v>
      </c>
      <c r="O117" s="2">
        <f>'[1]UK SA'!G34</f>
        <v>0</v>
      </c>
    </row>
    <row r="118" spans="1:23" x14ac:dyDescent="0.25">
      <c r="A118" s="114"/>
      <c r="C118" s="12">
        <f>'[1]UK SA'!B35</f>
        <v>2020</v>
      </c>
      <c r="D118" s="12">
        <f>'[1]UK SA'!C35</f>
        <v>0</v>
      </c>
      <c r="E118" s="13">
        <f>'[1]UK SA'!D35</f>
        <v>49200</v>
      </c>
      <c r="F118" s="13">
        <f t="shared" si="4"/>
        <v>0</v>
      </c>
      <c r="H118" s="12">
        <f t="shared" si="5"/>
        <v>2020</v>
      </c>
      <c r="I118" s="13">
        <f t="shared" si="6"/>
        <v>0</v>
      </c>
      <c r="J118" s="75" t="s">
        <v>13</v>
      </c>
      <c r="L118" s="13">
        <f t="shared" si="7"/>
        <v>0</v>
      </c>
      <c r="O118" s="2">
        <f>'[1]UK SA'!G35</f>
        <v>0</v>
      </c>
    </row>
    <row r="119" spans="1:23" x14ac:dyDescent="0.25">
      <c r="A119" s="114"/>
      <c r="C119" s="12">
        <f>'[1]UK SA'!B36</f>
        <v>2021</v>
      </c>
      <c r="D119" s="12">
        <f>'[1]UK SA'!C36</f>
        <v>4.91</v>
      </c>
      <c r="E119" s="13">
        <f>'[1]UK SA'!D36</f>
        <v>49200</v>
      </c>
      <c r="F119" s="13">
        <f t="shared" si="4"/>
        <v>241572</v>
      </c>
      <c r="H119" s="12">
        <f t="shared" si="5"/>
        <v>2021</v>
      </c>
      <c r="I119" s="13">
        <f t="shared" si="6"/>
        <v>0</v>
      </c>
      <c r="J119" s="75"/>
      <c r="L119" s="13">
        <f t="shared" si="7"/>
        <v>-241572</v>
      </c>
      <c r="O119" s="2">
        <f>'[1]UK SA'!G36</f>
        <v>0</v>
      </c>
    </row>
    <row r="120" spans="1:23" x14ac:dyDescent="0.25">
      <c r="A120" s="114"/>
      <c r="C120" s="12" t="str">
        <f>'[1]UK SA'!B37</f>
        <v>Future</v>
      </c>
      <c r="D120" s="12">
        <f>'[1]UK SA'!C37</f>
        <v>0</v>
      </c>
      <c r="E120" s="13">
        <f>'[1]UK SA'!D37</f>
        <v>49200</v>
      </c>
      <c r="F120" s="13">
        <f t="shared" si="4"/>
        <v>0</v>
      </c>
      <c r="H120" s="12" t="str">
        <f t="shared" si="5"/>
        <v>Future</v>
      </c>
      <c r="I120" s="13">
        <f t="shared" si="6"/>
        <v>0</v>
      </c>
      <c r="J120" s="75"/>
      <c r="L120" s="13">
        <f t="shared" si="7"/>
        <v>0</v>
      </c>
      <c r="O120" s="2">
        <f>'[1]UK SA'!G37</f>
        <v>0</v>
      </c>
    </row>
    <row r="121" spans="1:23" s="1" customFormat="1" x14ac:dyDescent="0.25">
      <c r="A121" s="115"/>
      <c r="B121" s="37"/>
      <c r="C121" s="38" t="str">
        <f>'[1]UK SA'!B38</f>
        <v>Total</v>
      </c>
      <c r="D121" s="38">
        <f>'[1]UK SA'!C38</f>
        <v>26.06</v>
      </c>
      <c r="E121" s="39">
        <f>'[1]UK SA'!D38</f>
        <v>0</v>
      </c>
      <c r="F121" s="39">
        <f>SUM(F106:F120)</f>
        <v>990298.2</v>
      </c>
      <c r="G121" s="37"/>
      <c r="H121" s="38" t="str">
        <f t="shared" si="5"/>
        <v>Total</v>
      </c>
      <c r="I121" s="39">
        <f t="shared" si="6"/>
        <v>193136.40000000002</v>
      </c>
      <c r="J121" s="40">
        <f>I121</f>
        <v>193136.40000000002</v>
      </c>
      <c r="K121" s="37"/>
      <c r="L121" s="39">
        <f t="shared" si="7"/>
        <v>-797161.79999999993</v>
      </c>
      <c r="M121" s="41"/>
      <c r="N121" s="37"/>
      <c r="O121" s="41">
        <f>'[1]UK SA'!G38</f>
        <v>193136.40000000002</v>
      </c>
      <c r="P121" s="37"/>
      <c r="Q121" s="41"/>
      <c r="R121" s="37"/>
      <c r="S121" s="41"/>
      <c r="T121" s="37"/>
      <c r="U121" s="5"/>
      <c r="W121" s="5"/>
    </row>
    <row r="123" spans="1:23" s="1" customFormat="1" x14ac:dyDescent="0.25">
      <c r="A123" s="113" t="s">
        <v>21</v>
      </c>
      <c r="C123" s="7" t="str">
        <f>'[1]LK SA'!B21</f>
        <v>Credit History</v>
      </c>
      <c r="D123" s="7"/>
      <c r="E123" s="4"/>
      <c r="F123" s="4"/>
      <c r="H123" s="7" t="s">
        <v>7</v>
      </c>
      <c r="I123" s="4"/>
      <c r="J123" s="3"/>
      <c r="L123" s="4" t="s">
        <v>8</v>
      </c>
      <c r="M123" s="107" t="s">
        <v>9</v>
      </c>
      <c r="O123" s="10" t="str">
        <f>'[1]LK SA'!U21</f>
        <v>Pond Creek</v>
      </c>
      <c r="Q123" s="5"/>
      <c r="S123" s="5"/>
      <c r="U123" s="5"/>
      <c r="W123" s="5"/>
    </row>
    <row r="124" spans="1:23" s="1" customFormat="1" x14ac:dyDescent="0.25">
      <c r="A124" s="114"/>
      <c r="C124" s="7" t="str">
        <f>'[1]LK SA'!B22</f>
        <v>Year</v>
      </c>
      <c r="D124" s="7" t="str">
        <f>'[1]LK SA'!C22</f>
        <v>Credits Sold</v>
      </c>
      <c r="E124" s="4" t="str">
        <f>'[1]LK SA'!D22</f>
        <v>Cost per Credit</v>
      </c>
      <c r="F124" s="4" t="s">
        <v>10</v>
      </c>
      <c r="H124" s="7" t="s">
        <v>11</v>
      </c>
      <c r="I124" s="4" t="s">
        <v>10</v>
      </c>
      <c r="J124" s="3"/>
      <c r="L124" s="4" t="s">
        <v>10</v>
      </c>
      <c r="M124" s="107"/>
      <c r="O124" s="5" t="str">
        <f>'[1]LK SA'!V22</f>
        <v>Value</v>
      </c>
      <c r="Q124" s="5"/>
      <c r="S124" s="5"/>
      <c r="U124" s="5"/>
      <c r="W124" s="5"/>
    </row>
    <row r="125" spans="1:23" x14ac:dyDescent="0.25">
      <c r="A125" s="114"/>
      <c r="B125" s="108" t="s">
        <v>12</v>
      </c>
      <c r="C125" s="12" t="str">
        <f>'[1]LK SA'!B23</f>
        <v>Transition</v>
      </c>
      <c r="D125" s="12">
        <f>'[1]LK SA'!C23</f>
        <v>1.8</v>
      </c>
      <c r="E125" s="13">
        <f>'[1]LK SA'!D23</f>
        <v>22500</v>
      </c>
      <c r="F125" s="13">
        <f t="shared" si="4"/>
        <v>40500</v>
      </c>
      <c r="H125" s="12" t="str">
        <f t="shared" si="5"/>
        <v>Transition</v>
      </c>
      <c r="I125" s="13">
        <f t="shared" si="6"/>
        <v>40500</v>
      </c>
      <c r="L125" s="13">
        <f t="shared" si="7"/>
        <v>0</v>
      </c>
      <c r="M125" s="107"/>
      <c r="O125" s="2">
        <f>'[1]LK SA'!V23</f>
        <v>40500</v>
      </c>
    </row>
    <row r="126" spans="1:23" x14ac:dyDescent="0.25">
      <c r="A126" s="114"/>
      <c r="B126" s="108"/>
      <c r="C126" s="12">
        <f>'[1]LK SA'!B24</f>
        <v>2012</v>
      </c>
      <c r="D126" s="12">
        <f>'[1]LK SA'!C24</f>
        <v>1.032</v>
      </c>
      <c r="E126" s="13">
        <f>'[1]LK SA'!D24</f>
        <v>24000</v>
      </c>
      <c r="F126" s="13">
        <f t="shared" si="4"/>
        <v>24768</v>
      </c>
      <c r="H126" s="12">
        <f t="shared" si="5"/>
        <v>2012</v>
      </c>
      <c r="I126" s="13">
        <f t="shared" si="6"/>
        <v>24768</v>
      </c>
      <c r="L126" s="13">
        <f t="shared" si="7"/>
        <v>0</v>
      </c>
      <c r="M126" s="107"/>
      <c r="O126" s="2">
        <f>'[1]LK SA'!V24</f>
        <v>24768</v>
      </c>
    </row>
    <row r="127" spans="1:23" x14ac:dyDescent="0.25">
      <c r="A127" s="114"/>
      <c r="B127" s="108"/>
      <c r="C127" s="12">
        <f>'[1]LK SA'!B25</f>
        <v>2013</v>
      </c>
      <c r="D127" s="12">
        <f>'[1]LK SA'!C25</f>
        <v>3.17</v>
      </c>
      <c r="E127" s="13">
        <f>'[1]LK SA'!D25</f>
        <v>24000</v>
      </c>
      <c r="F127" s="13">
        <f t="shared" si="4"/>
        <v>76080</v>
      </c>
      <c r="H127" s="12">
        <f t="shared" si="5"/>
        <v>2013</v>
      </c>
      <c r="I127" s="13">
        <f t="shared" si="6"/>
        <v>68352</v>
      </c>
      <c r="L127" s="13">
        <f t="shared" si="7"/>
        <v>-7728</v>
      </c>
      <c r="M127" s="107"/>
      <c r="O127" s="2">
        <f>'[1]LK SA'!V25</f>
        <v>68352</v>
      </c>
    </row>
    <row r="128" spans="1:23" x14ac:dyDescent="0.25">
      <c r="A128" s="114"/>
      <c r="B128" s="108"/>
      <c r="C128" s="12">
        <f>'[1]LK SA'!B26</f>
        <v>2014</v>
      </c>
      <c r="D128" s="12">
        <f>'[1]LK SA'!C26</f>
        <v>0.4</v>
      </c>
      <c r="E128" s="13">
        <f>'[1]LK SA'!D26</f>
        <v>36672</v>
      </c>
      <c r="F128" s="13">
        <f t="shared" si="4"/>
        <v>14668.800000000001</v>
      </c>
      <c r="H128" s="12">
        <f t="shared" si="5"/>
        <v>2014</v>
      </c>
      <c r="I128" s="13">
        <f t="shared" si="6"/>
        <v>0</v>
      </c>
      <c r="L128" s="13">
        <f t="shared" si="7"/>
        <v>-14668.800000000001</v>
      </c>
      <c r="M128" s="107"/>
      <c r="O128" s="2">
        <f>'[1]LK SA'!V26</f>
        <v>0</v>
      </c>
    </row>
    <row r="129" spans="1:23" x14ac:dyDescent="0.25">
      <c r="A129" s="114"/>
      <c r="B129" s="108"/>
      <c r="C129" s="12">
        <f>'[1]LK SA'!B27</f>
        <v>2015</v>
      </c>
      <c r="D129" s="12">
        <f>'[1]LK SA'!C27</f>
        <v>2.12</v>
      </c>
      <c r="E129" s="13">
        <f>'[1]LK SA'!D27</f>
        <v>34380</v>
      </c>
      <c r="F129" s="13">
        <f t="shared" si="4"/>
        <v>72885.600000000006</v>
      </c>
      <c r="H129" s="12">
        <f t="shared" si="5"/>
        <v>2015</v>
      </c>
      <c r="I129" s="13">
        <f t="shared" si="6"/>
        <v>0</v>
      </c>
      <c r="L129" s="13">
        <f t="shared" si="7"/>
        <v>-72885.600000000006</v>
      </c>
      <c r="M129" s="107"/>
      <c r="O129" s="2">
        <f>'[1]LK SA'!V27</f>
        <v>0</v>
      </c>
    </row>
    <row r="130" spans="1:23" x14ac:dyDescent="0.25">
      <c r="A130" s="114"/>
      <c r="B130" s="108"/>
      <c r="C130" s="12">
        <f>'[1]LK SA'!B28</f>
        <v>2016</v>
      </c>
      <c r="D130" s="12">
        <f>'[1]LK SA'!C28</f>
        <v>1.31</v>
      </c>
      <c r="E130" s="13">
        <f>'[1]LK SA'!D28</f>
        <v>34380</v>
      </c>
      <c r="F130" s="13">
        <f t="shared" si="4"/>
        <v>45037.8</v>
      </c>
      <c r="H130" s="12">
        <f t="shared" si="5"/>
        <v>2016</v>
      </c>
      <c r="I130" s="13">
        <f t="shared" si="6"/>
        <v>0</v>
      </c>
      <c r="L130" s="13">
        <f t="shared" si="7"/>
        <v>-45037.8</v>
      </c>
      <c r="M130" s="107"/>
      <c r="O130" s="2">
        <f>'[1]LK SA'!V28</f>
        <v>0</v>
      </c>
    </row>
    <row r="131" spans="1:23" x14ac:dyDescent="0.25">
      <c r="A131" s="114"/>
      <c r="B131" s="108"/>
      <c r="C131" s="12">
        <f>'[1]LK SA'!B29</f>
        <v>2017</v>
      </c>
      <c r="D131" s="12">
        <f>'[1]LK SA'!C29</f>
        <v>0</v>
      </c>
      <c r="E131" s="13">
        <f>'[1]LK SA'!D29</f>
        <v>34380</v>
      </c>
      <c r="F131" s="13">
        <f t="shared" si="4"/>
        <v>0</v>
      </c>
      <c r="H131" s="12">
        <f t="shared" si="5"/>
        <v>2017</v>
      </c>
      <c r="I131" s="13">
        <f t="shared" si="6"/>
        <v>0</v>
      </c>
      <c r="L131" s="13">
        <f t="shared" si="7"/>
        <v>0</v>
      </c>
      <c r="M131" s="107"/>
      <c r="O131" s="2">
        <f>'[1]LK SA'!V29</f>
        <v>0</v>
      </c>
    </row>
    <row r="132" spans="1:23" x14ac:dyDescent="0.25">
      <c r="A132" s="114"/>
      <c r="B132" s="108"/>
      <c r="C132" s="12">
        <f>'[1]LK SA'!B30</f>
        <v>2017</v>
      </c>
      <c r="D132" s="12">
        <f>'[1]LK SA'!C30</f>
        <v>0.3</v>
      </c>
      <c r="E132" s="13">
        <f>'[1]LK SA'!D30</f>
        <v>36672</v>
      </c>
      <c r="F132" s="13">
        <f t="shared" si="4"/>
        <v>11001.6</v>
      </c>
      <c r="H132" s="12">
        <f t="shared" si="5"/>
        <v>2017</v>
      </c>
      <c r="I132" s="13">
        <f t="shared" si="6"/>
        <v>0</v>
      </c>
      <c r="L132" s="13">
        <f t="shared" si="7"/>
        <v>-11001.6</v>
      </c>
      <c r="M132" s="107"/>
      <c r="O132" s="2">
        <f>'[1]LK SA'!V30</f>
        <v>0</v>
      </c>
    </row>
    <row r="133" spans="1:23" x14ac:dyDescent="0.25">
      <c r="A133" s="114"/>
      <c r="B133" s="108"/>
      <c r="C133" s="12">
        <f>'[1]LK SA'!B31</f>
        <v>2018</v>
      </c>
      <c r="D133" s="12">
        <f>'[1]LK SA'!C31</f>
        <v>0.3</v>
      </c>
      <c r="E133" s="13">
        <f>'[1]LK SA'!D31</f>
        <v>36672</v>
      </c>
      <c r="F133" s="13">
        <f t="shared" si="4"/>
        <v>11001.6</v>
      </c>
      <c r="H133" s="12">
        <f t="shared" si="5"/>
        <v>2018</v>
      </c>
      <c r="I133" s="13">
        <f t="shared" si="6"/>
        <v>0</v>
      </c>
      <c r="L133" s="13">
        <f t="shared" si="7"/>
        <v>-11001.6</v>
      </c>
      <c r="M133" s="107"/>
      <c r="O133" s="2">
        <f>'[1]LK SA'!V31</f>
        <v>0</v>
      </c>
    </row>
    <row r="134" spans="1:23" s="16" customFormat="1" ht="15.75" thickBot="1" x14ac:dyDescent="0.3">
      <c r="A134" s="114"/>
      <c r="B134" s="109"/>
      <c r="C134" s="44">
        <f>'[1]LK SA'!B32</f>
        <v>2018</v>
      </c>
      <c r="D134" s="44">
        <f>'[1]LK SA'!C32</f>
        <v>1.8</v>
      </c>
      <c r="E134" s="45">
        <f>'[1]LK SA'!D32</f>
        <v>39600</v>
      </c>
      <c r="F134" s="45">
        <f t="shared" si="4"/>
        <v>71280</v>
      </c>
      <c r="G134" s="46"/>
      <c r="H134" s="44">
        <f t="shared" si="5"/>
        <v>2018</v>
      </c>
      <c r="I134" s="45">
        <f t="shared" si="6"/>
        <v>0</v>
      </c>
      <c r="J134" s="47"/>
      <c r="K134" s="46"/>
      <c r="L134" s="45">
        <f t="shared" si="7"/>
        <v>-71280</v>
      </c>
      <c r="M134" s="48">
        <f>SUM(L125:L134)</f>
        <v>-233603.40000000002</v>
      </c>
      <c r="N134" s="46"/>
      <c r="O134" s="49">
        <f>'[1]LK SA'!V32</f>
        <v>0</v>
      </c>
      <c r="P134" s="46"/>
      <c r="Q134" s="49"/>
      <c r="R134" s="46"/>
      <c r="S134" s="49"/>
      <c r="T134" s="46"/>
      <c r="U134" s="49"/>
      <c r="W134" s="18"/>
    </row>
    <row r="135" spans="1:23" x14ac:dyDescent="0.25">
      <c r="A135" s="114"/>
      <c r="C135" s="19">
        <f>'[1]LK SA'!B33</f>
        <v>2019</v>
      </c>
      <c r="D135" s="19">
        <f>'[1]LK SA'!C33</f>
        <v>1.1000000000000001</v>
      </c>
      <c r="E135" s="20">
        <f>'[1]LK SA'!D33</f>
        <v>39600</v>
      </c>
      <c r="F135" s="20">
        <f t="shared" si="4"/>
        <v>43560</v>
      </c>
      <c r="H135" s="19">
        <f t="shared" si="5"/>
        <v>2019</v>
      </c>
      <c r="I135" s="20">
        <f t="shared" si="6"/>
        <v>0</v>
      </c>
      <c r="L135" s="20">
        <f t="shared" si="7"/>
        <v>-43560</v>
      </c>
      <c r="O135" s="2">
        <f>'[1]LK SA'!V33</f>
        <v>0</v>
      </c>
    </row>
    <row r="136" spans="1:23" x14ac:dyDescent="0.25">
      <c r="A136" s="114"/>
      <c r="C136" s="12">
        <f>'[1]LK SA'!B34</f>
        <v>2020</v>
      </c>
      <c r="D136" s="12">
        <f>'[1]LK SA'!C34</f>
        <v>0.9</v>
      </c>
      <c r="E136" s="13">
        <f>'[1]LK SA'!D34</f>
        <v>39600</v>
      </c>
      <c r="F136" s="13">
        <f t="shared" si="4"/>
        <v>35640</v>
      </c>
      <c r="H136" s="12">
        <f t="shared" si="5"/>
        <v>2020</v>
      </c>
      <c r="I136" s="13">
        <f t="shared" si="6"/>
        <v>0</v>
      </c>
      <c r="L136" s="13">
        <f t="shared" si="7"/>
        <v>-35640</v>
      </c>
      <c r="O136" s="2">
        <f>'[1]LK SA'!V34</f>
        <v>0</v>
      </c>
    </row>
    <row r="137" spans="1:23" x14ac:dyDescent="0.25">
      <c r="A137" s="114"/>
      <c r="C137" s="12">
        <f>'[1]LK SA'!B35</f>
        <v>2020</v>
      </c>
      <c r="D137" s="12">
        <f>'[1]LK SA'!C35</f>
        <v>0.49999999999999989</v>
      </c>
      <c r="E137" s="13">
        <f>'[1]LK SA'!D35</f>
        <v>49200</v>
      </c>
      <c r="F137" s="13">
        <f t="shared" si="4"/>
        <v>24599.999999999993</v>
      </c>
      <c r="H137" s="12">
        <f t="shared" si="5"/>
        <v>2020</v>
      </c>
      <c r="I137" s="13">
        <f t="shared" si="6"/>
        <v>0</v>
      </c>
      <c r="J137" s="75" t="s">
        <v>13</v>
      </c>
      <c r="L137" s="13">
        <f t="shared" si="7"/>
        <v>-24599.999999999993</v>
      </c>
      <c r="O137" s="2">
        <f>'[1]LK SA'!V35</f>
        <v>0</v>
      </c>
    </row>
    <row r="138" spans="1:23" x14ac:dyDescent="0.25">
      <c r="A138" s="114"/>
      <c r="C138" s="12">
        <f>'[1]LK SA'!B36</f>
        <v>2021</v>
      </c>
      <c r="D138" s="12">
        <f>'[1]LK SA'!C36</f>
        <v>0</v>
      </c>
      <c r="E138" s="13">
        <f>'[1]LK SA'!D36</f>
        <v>49200</v>
      </c>
      <c r="F138" s="13">
        <f t="shared" si="4"/>
        <v>0</v>
      </c>
      <c r="H138" s="12">
        <f t="shared" si="5"/>
        <v>2021</v>
      </c>
      <c r="I138" s="13">
        <f t="shared" si="6"/>
        <v>0</v>
      </c>
      <c r="J138" s="75"/>
      <c r="L138" s="13">
        <f t="shared" si="7"/>
        <v>0</v>
      </c>
      <c r="O138" s="2">
        <f>'[1]LK SA'!V36</f>
        <v>0</v>
      </c>
    </row>
    <row r="139" spans="1:23" x14ac:dyDescent="0.25">
      <c r="A139" s="114"/>
      <c r="C139" s="12" t="str">
        <f>'[1]LK SA'!B37</f>
        <v>Future</v>
      </c>
      <c r="D139" s="12">
        <f>'[1]LK SA'!C37</f>
        <v>0</v>
      </c>
      <c r="E139" s="13">
        <f>'[1]LK SA'!D37</f>
        <v>49200</v>
      </c>
      <c r="F139" s="13">
        <f t="shared" ref="F139:F202" si="8">D139*E139</f>
        <v>0</v>
      </c>
      <c r="H139" s="12" t="str">
        <f t="shared" ref="H139:H202" si="9">C139</f>
        <v>Future</v>
      </c>
      <c r="I139" s="13">
        <f t="shared" ref="I139:I202" si="10">SUM(O139:BE139)</f>
        <v>0</v>
      </c>
      <c r="J139" s="75"/>
      <c r="L139" s="13">
        <f t="shared" ref="L139:L202" si="11">I139-F139</f>
        <v>0</v>
      </c>
      <c r="O139" s="2">
        <f>'[1]LK SA'!V37</f>
        <v>0</v>
      </c>
    </row>
    <row r="140" spans="1:23" s="1" customFormat="1" x14ac:dyDescent="0.25">
      <c r="A140" s="115"/>
      <c r="B140" s="37"/>
      <c r="C140" s="38" t="str">
        <f>'[1]LK SA'!B38</f>
        <v>Total</v>
      </c>
      <c r="D140" s="38">
        <f>'[1]LK SA'!C38</f>
        <v>14.732000000000003</v>
      </c>
      <c r="E140" s="39">
        <f>'[1]LK SA'!D38</f>
        <v>0</v>
      </c>
      <c r="F140" s="39">
        <f>SUM(F125:F139)</f>
        <v>471023.39999999997</v>
      </c>
      <c r="G140" s="37"/>
      <c r="H140" s="38" t="str">
        <f t="shared" si="9"/>
        <v>Total</v>
      </c>
      <c r="I140" s="39">
        <f t="shared" si="10"/>
        <v>133620</v>
      </c>
      <c r="J140" s="40">
        <f>I140</f>
        <v>133620</v>
      </c>
      <c r="K140" s="37"/>
      <c r="L140" s="39">
        <f t="shared" si="11"/>
        <v>-337403.39999999997</v>
      </c>
      <c r="M140" s="41"/>
      <c r="N140" s="37"/>
      <c r="O140" s="41">
        <f>'[1]LK SA'!V38</f>
        <v>133620</v>
      </c>
      <c r="P140" s="37"/>
      <c r="Q140" s="41"/>
      <c r="R140" s="37"/>
      <c r="S140" s="41"/>
      <c r="T140" s="37"/>
      <c r="U140" s="5"/>
      <c r="W140" s="5"/>
    </row>
    <row r="142" spans="1:23" s="1" customFormat="1" x14ac:dyDescent="0.25">
      <c r="A142" s="110" t="s">
        <v>22</v>
      </c>
      <c r="C142" s="7" t="str">
        <f>'[1]UL SA'!B22</f>
        <v>Credit History</v>
      </c>
      <c r="D142" s="7"/>
      <c r="E142" s="4"/>
      <c r="F142" s="4"/>
      <c r="H142" s="7" t="s">
        <v>7</v>
      </c>
      <c r="I142" s="4"/>
      <c r="J142" s="3"/>
      <c r="L142" s="4" t="s">
        <v>8</v>
      </c>
      <c r="M142" s="107" t="s">
        <v>9</v>
      </c>
      <c r="O142" s="10" t="str">
        <f>'[1]UL SA'!I22</f>
        <v>Horse Mill</v>
      </c>
      <c r="Q142" s="11" t="str">
        <f>'[1]UL SA'!O22</f>
        <v>MEOW</v>
      </c>
      <c r="S142" s="5"/>
      <c r="U142" s="5"/>
      <c r="W142" s="5"/>
    </row>
    <row r="143" spans="1:23" s="1" customFormat="1" x14ac:dyDescent="0.25">
      <c r="A143" s="111"/>
      <c r="C143" s="7" t="str">
        <f>'[1]UL SA'!B23</f>
        <v>Year</v>
      </c>
      <c r="D143" s="7" t="str">
        <f>'[1]UL SA'!C23</f>
        <v>Credits Sold</v>
      </c>
      <c r="E143" s="4" t="str">
        <f>'[1]UL SA'!D23</f>
        <v>Cost per Credit</v>
      </c>
      <c r="F143" s="4" t="s">
        <v>10</v>
      </c>
      <c r="H143" s="7" t="s">
        <v>11</v>
      </c>
      <c r="I143" s="4" t="s">
        <v>10</v>
      </c>
      <c r="J143" s="3"/>
      <c r="L143" s="4" t="s">
        <v>10</v>
      </c>
      <c r="M143" s="107"/>
      <c r="O143" s="5" t="str">
        <f>'[1]UL SA'!J23</f>
        <v>Value</v>
      </c>
      <c r="Q143" s="5" t="str">
        <f>'[1]UL SA'!P23</f>
        <v>Value</v>
      </c>
      <c r="S143" s="5"/>
      <c r="U143" s="5"/>
      <c r="W143" s="5"/>
    </row>
    <row r="144" spans="1:23" x14ac:dyDescent="0.25">
      <c r="A144" s="111"/>
      <c r="B144" s="108" t="s">
        <v>12</v>
      </c>
      <c r="C144" s="12" t="str">
        <f>'[1]UL SA'!B24</f>
        <v>Transition</v>
      </c>
      <c r="D144" s="12">
        <f>'[1]UL SA'!C24</f>
        <v>0</v>
      </c>
      <c r="E144" s="13">
        <f>'[1]UL SA'!D24</f>
        <v>0</v>
      </c>
      <c r="F144" s="13">
        <f t="shared" si="8"/>
        <v>0</v>
      </c>
      <c r="H144" s="12" t="str">
        <f t="shared" si="9"/>
        <v>Transition</v>
      </c>
      <c r="I144" s="13">
        <f t="shared" si="10"/>
        <v>0</v>
      </c>
      <c r="L144" s="13">
        <f t="shared" si="11"/>
        <v>0</v>
      </c>
      <c r="M144" s="107"/>
      <c r="O144" s="2">
        <f>'[1]UL SA'!J24</f>
        <v>0</v>
      </c>
      <c r="Q144" s="2">
        <f>'[1]UL SA'!P24</f>
        <v>0</v>
      </c>
    </row>
    <row r="145" spans="1:23" x14ac:dyDescent="0.25">
      <c r="A145" s="111"/>
      <c r="B145" s="108"/>
      <c r="C145" s="12">
        <f>'[1]UL SA'!B25</f>
        <v>2012</v>
      </c>
      <c r="D145" s="12">
        <f>'[1]UL SA'!C25</f>
        <v>0</v>
      </c>
      <c r="E145" s="13">
        <f>'[1]UL SA'!D25</f>
        <v>0</v>
      </c>
      <c r="F145" s="13">
        <f t="shared" si="8"/>
        <v>0</v>
      </c>
      <c r="H145" s="12">
        <f t="shared" si="9"/>
        <v>2012</v>
      </c>
      <c r="I145" s="13">
        <f t="shared" si="10"/>
        <v>0</v>
      </c>
      <c r="L145" s="13">
        <f t="shared" si="11"/>
        <v>0</v>
      </c>
      <c r="M145" s="107"/>
      <c r="O145" s="2">
        <f>'[1]UL SA'!J25</f>
        <v>0</v>
      </c>
      <c r="Q145" s="2">
        <f>'[1]UL SA'!P25</f>
        <v>0</v>
      </c>
    </row>
    <row r="146" spans="1:23" x14ac:dyDescent="0.25">
      <c r="A146" s="111"/>
      <c r="B146" s="108"/>
      <c r="C146" s="12">
        <f>'[1]UL SA'!B26</f>
        <v>2013</v>
      </c>
      <c r="D146" s="12">
        <f>'[1]UL SA'!C26</f>
        <v>0</v>
      </c>
      <c r="E146" s="13">
        <f>'[1]UL SA'!D26</f>
        <v>0</v>
      </c>
      <c r="F146" s="13">
        <f t="shared" si="8"/>
        <v>0</v>
      </c>
      <c r="H146" s="12">
        <f t="shared" si="9"/>
        <v>2013</v>
      </c>
      <c r="I146" s="13">
        <f t="shared" si="10"/>
        <v>0</v>
      </c>
      <c r="L146" s="13">
        <f t="shared" si="11"/>
        <v>0</v>
      </c>
      <c r="M146" s="107"/>
      <c r="O146" s="2">
        <f>'[1]UL SA'!J26</f>
        <v>0</v>
      </c>
      <c r="Q146" s="2">
        <f>'[1]UL SA'!P26</f>
        <v>0</v>
      </c>
    </row>
    <row r="147" spans="1:23" x14ac:dyDescent="0.25">
      <c r="A147" s="111"/>
      <c r="B147" s="108"/>
      <c r="C147" s="12">
        <f>'[1]UL SA'!B27</f>
        <v>2014</v>
      </c>
      <c r="D147" s="12">
        <f>'[1]UL SA'!C27</f>
        <v>0</v>
      </c>
      <c r="E147" s="13">
        <f>'[1]UL SA'!D27</f>
        <v>36672</v>
      </c>
      <c r="F147" s="13">
        <f t="shared" si="8"/>
        <v>0</v>
      </c>
      <c r="H147" s="12">
        <f t="shared" si="9"/>
        <v>2014</v>
      </c>
      <c r="I147" s="13">
        <f t="shared" si="10"/>
        <v>0</v>
      </c>
      <c r="L147" s="13">
        <f t="shared" si="11"/>
        <v>0</v>
      </c>
      <c r="M147" s="107"/>
      <c r="O147" s="2">
        <f>'[1]UL SA'!J27</f>
        <v>0</v>
      </c>
      <c r="Q147" s="2">
        <f>'[1]UL SA'!P27</f>
        <v>0</v>
      </c>
    </row>
    <row r="148" spans="1:23" x14ac:dyDescent="0.25">
      <c r="A148" s="111"/>
      <c r="B148" s="108"/>
      <c r="C148" s="12">
        <f>'[1]UL SA'!B28</f>
        <v>2015</v>
      </c>
      <c r="D148" s="12">
        <f>'[1]UL SA'!C28</f>
        <v>14.22</v>
      </c>
      <c r="E148" s="13">
        <f>'[1]UL SA'!D28</f>
        <v>34380</v>
      </c>
      <c r="F148" s="13">
        <f t="shared" si="8"/>
        <v>488883.60000000003</v>
      </c>
      <c r="H148" s="12">
        <f t="shared" si="9"/>
        <v>2015</v>
      </c>
      <c r="I148" s="13">
        <f t="shared" si="10"/>
        <v>488883.6</v>
      </c>
      <c r="L148" s="13">
        <f t="shared" si="11"/>
        <v>0</v>
      </c>
      <c r="M148" s="107"/>
      <c r="O148" s="2">
        <f>'[1]UL SA'!J28</f>
        <v>166399.19999999998</v>
      </c>
      <c r="Q148" s="2">
        <f>'[1]UL SA'!P28</f>
        <v>322484.40000000002</v>
      </c>
    </row>
    <row r="149" spans="1:23" x14ac:dyDescent="0.25">
      <c r="A149" s="111"/>
      <c r="B149" s="108"/>
      <c r="C149" s="12">
        <f>'[1]UL SA'!B29</f>
        <v>2016</v>
      </c>
      <c r="D149" s="12">
        <f>'[1]UL SA'!C29</f>
        <v>0</v>
      </c>
      <c r="E149" s="13">
        <f>'[1]UL SA'!D29</f>
        <v>34380</v>
      </c>
      <c r="F149" s="13">
        <f t="shared" si="8"/>
        <v>0</v>
      </c>
      <c r="H149" s="12">
        <f t="shared" si="9"/>
        <v>2016</v>
      </c>
      <c r="I149" s="13">
        <f t="shared" si="10"/>
        <v>0</v>
      </c>
      <c r="L149" s="13">
        <f t="shared" si="11"/>
        <v>0</v>
      </c>
      <c r="M149" s="107"/>
      <c r="O149" s="2">
        <f>'[1]UL SA'!J29</f>
        <v>0</v>
      </c>
      <c r="Q149" s="2">
        <f>'[1]UL SA'!P29</f>
        <v>0</v>
      </c>
    </row>
    <row r="150" spans="1:23" x14ac:dyDescent="0.25">
      <c r="A150" s="111"/>
      <c r="B150" s="108"/>
      <c r="C150" s="12">
        <f>'[1]UL SA'!B30</f>
        <v>2017</v>
      </c>
      <c r="D150" s="12">
        <f>'[1]UL SA'!C30</f>
        <v>0</v>
      </c>
      <c r="E150" s="13">
        <f>'[1]UL SA'!D30</f>
        <v>34380</v>
      </c>
      <c r="F150" s="13">
        <f t="shared" si="8"/>
        <v>0</v>
      </c>
      <c r="H150" s="12">
        <f t="shared" si="9"/>
        <v>2017</v>
      </c>
      <c r="I150" s="13">
        <f t="shared" si="10"/>
        <v>0</v>
      </c>
      <c r="L150" s="13">
        <f t="shared" si="11"/>
        <v>0</v>
      </c>
      <c r="M150" s="107"/>
      <c r="O150" s="2">
        <f>'[1]UL SA'!J30</f>
        <v>0</v>
      </c>
      <c r="Q150" s="2">
        <f>'[1]UL SA'!P30</f>
        <v>0</v>
      </c>
    </row>
    <row r="151" spans="1:23" x14ac:dyDescent="0.25">
      <c r="A151" s="111"/>
      <c r="B151" s="108"/>
      <c r="C151" s="12">
        <f>'[1]UL SA'!B31</f>
        <v>2017</v>
      </c>
      <c r="D151" s="12">
        <f>'[1]UL SA'!C31</f>
        <v>0</v>
      </c>
      <c r="E151" s="13">
        <f>'[1]UL SA'!D31</f>
        <v>36672</v>
      </c>
      <c r="F151" s="13">
        <f t="shared" si="8"/>
        <v>0</v>
      </c>
      <c r="H151" s="12">
        <f t="shared" si="9"/>
        <v>2017</v>
      </c>
      <c r="I151" s="13">
        <f t="shared" si="10"/>
        <v>0</v>
      </c>
      <c r="L151" s="13">
        <f t="shared" si="11"/>
        <v>0</v>
      </c>
      <c r="M151" s="107"/>
      <c r="O151" s="2">
        <f>'[1]UL SA'!J31</f>
        <v>0</v>
      </c>
      <c r="Q151" s="2">
        <f>'[1]UL SA'!P31</f>
        <v>0</v>
      </c>
    </row>
    <row r="152" spans="1:23" x14ac:dyDescent="0.25">
      <c r="A152" s="111"/>
      <c r="B152" s="108"/>
      <c r="C152" s="12">
        <f>'[1]UL SA'!B32</f>
        <v>2018</v>
      </c>
      <c r="D152" s="12">
        <f>'[1]UL SA'!C32</f>
        <v>0</v>
      </c>
      <c r="E152" s="13">
        <f>'[1]UL SA'!D32</f>
        <v>36672</v>
      </c>
      <c r="F152" s="13">
        <f t="shared" si="8"/>
        <v>0</v>
      </c>
      <c r="H152" s="12">
        <f t="shared" si="9"/>
        <v>2018</v>
      </c>
      <c r="I152" s="13">
        <f t="shared" si="10"/>
        <v>0</v>
      </c>
      <c r="L152" s="13">
        <f t="shared" si="11"/>
        <v>0</v>
      </c>
      <c r="M152" s="107"/>
      <c r="O152" s="2">
        <f>'[1]UL SA'!J32</f>
        <v>0</v>
      </c>
      <c r="Q152" s="2">
        <f>'[1]UL SA'!P32</f>
        <v>0</v>
      </c>
    </row>
    <row r="153" spans="1:23" s="16" customFormat="1" ht="15.75" thickBot="1" x14ac:dyDescent="0.3">
      <c r="A153" s="111"/>
      <c r="B153" s="109"/>
      <c r="C153" s="44">
        <f>'[1]UL SA'!B33</f>
        <v>2018</v>
      </c>
      <c r="D153" s="44">
        <f>'[1]UL SA'!C33</f>
        <v>0</v>
      </c>
      <c r="E153" s="45">
        <f>'[1]UL SA'!D33</f>
        <v>39600</v>
      </c>
      <c r="F153" s="45">
        <f t="shared" si="8"/>
        <v>0</v>
      </c>
      <c r="G153" s="46"/>
      <c r="H153" s="44">
        <f t="shared" si="9"/>
        <v>2018</v>
      </c>
      <c r="I153" s="45">
        <f t="shared" si="10"/>
        <v>0</v>
      </c>
      <c r="J153" s="47"/>
      <c r="K153" s="46"/>
      <c r="L153" s="45">
        <f t="shared" si="11"/>
        <v>0</v>
      </c>
      <c r="M153" s="48">
        <f>SUM(L144:L153)</f>
        <v>0</v>
      </c>
      <c r="N153" s="46"/>
      <c r="O153" s="49">
        <f>'[1]UL SA'!J33</f>
        <v>0</v>
      </c>
      <c r="P153" s="46"/>
      <c r="Q153" s="49">
        <f>'[1]UL SA'!P33</f>
        <v>0</v>
      </c>
      <c r="R153" s="46"/>
      <c r="S153" s="49"/>
      <c r="T153" s="46"/>
      <c r="U153" s="49"/>
      <c r="W153" s="18"/>
    </row>
    <row r="154" spans="1:23" x14ac:dyDescent="0.25">
      <c r="A154" s="111"/>
      <c r="C154" s="19">
        <f>'[1]UL SA'!B34</f>
        <v>2019</v>
      </c>
      <c r="D154" s="19">
        <f>'[1]UL SA'!C34</f>
        <v>0</v>
      </c>
      <c r="E154" s="20">
        <f>'[1]UL SA'!D34</f>
        <v>39600</v>
      </c>
      <c r="F154" s="20">
        <f t="shared" si="8"/>
        <v>0</v>
      </c>
      <c r="H154" s="19">
        <f t="shared" si="9"/>
        <v>2019</v>
      </c>
      <c r="I154" s="20">
        <f t="shared" si="10"/>
        <v>0</v>
      </c>
      <c r="L154" s="20">
        <f t="shared" si="11"/>
        <v>0</v>
      </c>
      <c r="O154" s="2">
        <f>'[1]UL SA'!J34</f>
        <v>0</v>
      </c>
      <c r="Q154" s="2">
        <f>'[1]UL SA'!P34</f>
        <v>0</v>
      </c>
    </row>
    <row r="155" spans="1:23" x14ac:dyDescent="0.25">
      <c r="A155" s="111"/>
      <c r="C155" s="12">
        <f>'[1]UL SA'!B35</f>
        <v>2020</v>
      </c>
      <c r="D155" s="12">
        <f>'[1]UL SA'!C35</f>
        <v>0</v>
      </c>
      <c r="E155" s="13">
        <f>'[1]UL SA'!D35</f>
        <v>39600</v>
      </c>
      <c r="F155" s="13">
        <f t="shared" si="8"/>
        <v>0</v>
      </c>
      <c r="H155" s="12">
        <f t="shared" si="9"/>
        <v>2020</v>
      </c>
      <c r="I155" s="13">
        <f t="shared" si="10"/>
        <v>0</v>
      </c>
      <c r="L155" s="13">
        <f t="shared" si="11"/>
        <v>0</v>
      </c>
      <c r="O155" s="2">
        <f>'[1]UL SA'!J35</f>
        <v>0</v>
      </c>
      <c r="Q155" s="2">
        <f>'[1]UL SA'!P35</f>
        <v>0</v>
      </c>
    </row>
    <row r="156" spans="1:23" x14ac:dyDescent="0.25">
      <c r="A156" s="111"/>
      <c r="C156" s="12">
        <f>'[1]UL SA'!B36</f>
        <v>2020</v>
      </c>
      <c r="D156" s="12">
        <f>'[1]UL SA'!C36</f>
        <v>0</v>
      </c>
      <c r="E156" s="13">
        <f>'[1]UL SA'!D36</f>
        <v>49200</v>
      </c>
      <c r="F156" s="13">
        <f t="shared" si="8"/>
        <v>0</v>
      </c>
      <c r="H156" s="12">
        <f t="shared" si="9"/>
        <v>2020</v>
      </c>
      <c r="I156" s="13">
        <f t="shared" si="10"/>
        <v>0</v>
      </c>
      <c r="J156" s="75" t="s">
        <v>13</v>
      </c>
      <c r="L156" s="13">
        <f t="shared" si="11"/>
        <v>0</v>
      </c>
      <c r="O156" s="2">
        <f>'[1]UL SA'!J36</f>
        <v>0</v>
      </c>
      <c r="Q156" s="2">
        <f>'[1]UL SA'!P36</f>
        <v>0</v>
      </c>
    </row>
    <row r="157" spans="1:23" x14ac:dyDescent="0.25">
      <c r="A157" s="111"/>
      <c r="C157" s="12">
        <f>'[1]UL SA'!B37</f>
        <v>2021</v>
      </c>
      <c r="D157" s="12">
        <f>'[1]UL SA'!C37</f>
        <v>0</v>
      </c>
      <c r="E157" s="13">
        <f>'[1]UL SA'!D37</f>
        <v>49200</v>
      </c>
      <c r="F157" s="13">
        <f t="shared" si="8"/>
        <v>0</v>
      </c>
      <c r="H157" s="12">
        <f t="shared" si="9"/>
        <v>2021</v>
      </c>
      <c r="I157" s="13">
        <f t="shared" si="10"/>
        <v>0</v>
      </c>
      <c r="J157" s="75"/>
      <c r="L157" s="13">
        <f t="shared" si="11"/>
        <v>0</v>
      </c>
      <c r="O157" s="2">
        <f>'[1]UL SA'!J37</f>
        <v>0</v>
      </c>
      <c r="Q157" s="2">
        <f>'[1]UL SA'!P37</f>
        <v>0</v>
      </c>
    </row>
    <row r="158" spans="1:23" x14ac:dyDescent="0.25">
      <c r="A158" s="111"/>
      <c r="C158" s="12" t="str">
        <f>'[1]UL SA'!B38</f>
        <v>Future</v>
      </c>
      <c r="D158" s="12">
        <f>'[1]UL SA'!C38</f>
        <v>0</v>
      </c>
      <c r="E158" s="13">
        <f>'[1]UL SA'!D38</f>
        <v>49200</v>
      </c>
      <c r="F158" s="13">
        <f t="shared" si="8"/>
        <v>0</v>
      </c>
      <c r="H158" s="12" t="str">
        <f t="shared" si="9"/>
        <v>Future</v>
      </c>
      <c r="I158" s="13">
        <f t="shared" si="10"/>
        <v>1670044.7999999998</v>
      </c>
      <c r="J158" s="75"/>
      <c r="L158" s="13">
        <f t="shared" si="11"/>
        <v>1670044.7999999998</v>
      </c>
      <c r="O158" s="2">
        <f>'[1]UL SA'!J38</f>
        <v>0</v>
      </c>
      <c r="Q158" s="2">
        <f>'[1]UL SA'!P38</f>
        <v>1670044.7999999998</v>
      </c>
    </row>
    <row r="159" spans="1:23" s="1" customFormat="1" x14ac:dyDescent="0.25">
      <c r="A159" s="112"/>
      <c r="B159" s="37"/>
      <c r="C159" s="38" t="str">
        <f>'[1]UL SA'!B39</f>
        <v>Total</v>
      </c>
      <c r="D159" s="38">
        <f>'[1]UL SA'!C39</f>
        <v>14.22</v>
      </c>
      <c r="E159" s="39">
        <f>'[1]UL SA'!D39</f>
        <v>0</v>
      </c>
      <c r="F159" s="39">
        <f>SUM(F144:F158)</f>
        <v>488883.60000000003</v>
      </c>
      <c r="G159" s="37"/>
      <c r="H159" s="38" t="str">
        <f t="shared" si="9"/>
        <v>Total</v>
      </c>
      <c r="I159" s="39">
        <f t="shared" si="10"/>
        <v>2158928.4</v>
      </c>
      <c r="J159" s="40">
        <f>I159-Q159</f>
        <v>166399.20000000019</v>
      </c>
      <c r="K159" s="37"/>
      <c r="L159" s="39">
        <f t="shared" si="11"/>
        <v>1670044.7999999998</v>
      </c>
      <c r="M159" s="41"/>
      <c r="N159" s="37"/>
      <c r="O159" s="41">
        <f>'[1]UL SA'!J39</f>
        <v>166399.19999999998</v>
      </c>
      <c r="P159" s="37"/>
      <c r="Q159" s="41">
        <f>'[1]UL SA'!P39</f>
        <v>1992529.1999999997</v>
      </c>
      <c r="R159" s="37"/>
      <c r="S159" s="41"/>
      <c r="T159" s="37"/>
      <c r="U159" s="5"/>
      <c r="W159" s="5"/>
    </row>
    <row r="161" spans="1:23" s="1" customFormat="1" x14ac:dyDescent="0.25">
      <c r="A161" s="110" t="s">
        <v>23</v>
      </c>
      <c r="B161" s="1" t="s">
        <v>14</v>
      </c>
      <c r="C161" s="7" t="str">
        <f>'[1]LL SA'!B22</f>
        <v>Credit History</v>
      </c>
      <c r="D161" s="7"/>
      <c r="E161" s="4"/>
      <c r="F161" s="4"/>
      <c r="H161" s="7" t="s">
        <v>7</v>
      </c>
      <c r="I161" s="4"/>
      <c r="J161" s="3"/>
      <c r="L161" s="4" t="s">
        <v>8</v>
      </c>
      <c r="M161" s="107" t="s">
        <v>9</v>
      </c>
      <c r="O161" s="9" t="str">
        <f>'[1]LL SA'!I22</f>
        <v>Big Farm</v>
      </c>
      <c r="Q161" s="5"/>
      <c r="S161" s="5"/>
      <c r="U161" s="5"/>
      <c r="W161" s="5"/>
    </row>
    <row r="162" spans="1:23" s="1" customFormat="1" x14ac:dyDescent="0.25">
      <c r="A162" s="111"/>
      <c r="C162" s="7" t="str">
        <f>'[1]LL SA'!B23</f>
        <v>Year</v>
      </c>
      <c r="D162" s="7" t="str">
        <f>'[1]LL SA'!C23</f>
        <v>Credits Sold</v>
      </c>
      <c r="E162" s="4" t="str">
        <f>'[1]LL SA'!D23</f>
        <v>Cost per Credit</v>
      </c>
      <c r="F162" s="4" t="s">
        <v>10</v>
      </c>
      <c r="H162" s="7" t="s">
        <v>11</v>
      </c>
      <c r="I162" s="4" t="s">
        <v>10</v>
      </c>
      <c r="J162" s="3"/>
      <c r="L162" s="4" t="s">
        <v>10</v>
      </c>
      <c r="M162" s="107"/>
      <c r="O162" s="5" t="str">
        <f>'[1]LL SA'!J23</f>
        <v>Value</v>
      </c>
      <c r="Q162" s="5"/>
      <c r="S162" s="5"/>
      <c r="U162" s="5"/>
      <c r="W162" s="5"/>
    </row>
    <row r="163" spans="1:23" x14ac:dyDescent="0.25">
      <c r="A163" s="111"/>
      <c r="B163" s="108" t="s">
        <v>12</v>
      </c>
      <c r="C163" s="12" t="str">
        <f>'[1]LL SA'!B24</f>
        <v>Transition</v>
      </c>
      <c r="D163" s="12">
        <f>'[1]LL SA'!C24</f>
        <v>0.98</v>
      </c>
      <c r="E163" s="13">
        <f>'[1]LL SA'!D24</f>
        <v>22500</v>
      </c>
      <c r="F163" s="13">
        <f t="shared" si="8"/>
        <v>22050</v>
      </c>
      <c r="H163" s="12" t="str">
        <f t="shared" si="9"/>
        <v>Transition</v>
      </c>
      <c r="I163" s="13">
        <f t="shared" si="10"/>
        <v>22050</v>
      </c>
      <c r="L163" s="13">
        <f t="shared" si="11"/>
        <v>0</v>
      </c>
      <c r="M163" s="107"/>
      <c r="O163" s="2">
        <f>'[1]LL SA'!J24</f>
        <v>22050</v>
      </c>
    </row>
    <row r="164" spans="1:23" x14ac:dyDescent="0.25">
      <c r="A164" s="111"/>
      <c r="B164" s="108"/>
      <c r="C164" s="12">
        <f>'[1]LL SA'!B25</f>
        <v>2012</v>
      </c>
      <c r="D164" s="12">
        <f>'[1]LL SA'!C25</f>
        <v>0</v>
      </c>
      <c r="E164" s="13">
        <f>'[1]LL SA'!D25</f>
        <v>0</v>
      </c>
      <c r="F164" s="13">
        <f t="shared" si="8"/>
        <v>0</v>
      </c>
      <c r="H164" s="12">
        <f t="shared" si="9"/>
        <v>2012</v>
      </c>
      <c r="I164" s="13">
        <f t="shared" si="10"/>
        <v>0</v>
      </c>
      <c r="L164" s="13">
        <f t="shared" si="11"/>
        <v>0</v>
      </c>
      <c r="M164" s="107"/>
      <c r="O164" s="2">
        <f>'[1]LL SA'!J25</f>
        <v>0</v>
      </c>
    </row>
    <row r="165" spans="1:23" x14ac:dyDescent="0.25">
      <c r="A165" s="111"/>
      <c r="B165" s="108"/>
      <c r="C165" s="12">
        <f>'[1]LL SA'!B26</f>
        <v>2013</v>
      </c>
      <c r="D165" s="12">
        <f>'[1]LL SA'!C26</f>
        <v>0</v>
      </c>
      <c r="E165" s="13">
        <f>'[1]LL SA'!D26</f>
        <v>0</v>
      </c>
      <c r="F165" s="13">
        <f t="shared" si="8"/>
        <v>0</v>
      </c>
      <c r="H165" s="12">
        <f t="shared" si="9"/>
        <v>2013</v>
      </c>
      <c r="I165" s="13">
        <f t="shared" si="10"/>
        <v>0</v>
      </c>
      <c r="L165" s="13">
        <f t="shared" si="11"/>
        <v>0</v>
      </c>
      <c r="M165" s="107"/>
      <c r="O165" s="2">
        <f>'[1]LL SA'!J26</f>
        <v>0</v>
      </c>
    </row>
    <row r="166" spans="1:23" x14ac:dyDescent="0.25">
      <c r="A166" s="111"/>
      <c r="B166" s="108"/>
      <c r="C166" s="12">
        <f>'[1]LL SA'!B27</f>
        <v>2014</v>
      </c>
      <c r="D166" s="12">
        <f>'[1]LL SA'!C27</f>
        <v>0</v>
      </c>
      <c r="E166" s="13">
        <f>'[1]LL SA'!D27</f>
        <v>36672</v>
      </c>
      <c r="F166" s="13">
        <f t="shared" si="8"/>
        <v>0</v>
      </c>
      <c r="H166" s="12">
        <f t="shared" si="9"/>
        <v>2014</v>
      </c>
      <c r="I166" s="13">
        <f t="shared" si="10"/>
        <v>0</v>
      </c>
      <c r="L166" s="13">
        <f t="shared" si="11"/>
        <v>0</v>
      </c>
      <c r="M166" s="107"/>
      <c r="O166" s="2">
        <f>'[1]LL SA'!J27</f>
        <v>0</v>
      </c>
    </row>
    <row r="167" spans="1:23" x14ac:dyDescent="0.25">
      <c r="A167" s="111"/>
      <c r="B167" s="108"/>
      <c r="C167" s="12">
        <f>'[1]LL SA'!B28</f>
        <v>2015</v>
      </c>
      <c r="D167" s="12">
        <f>'[1]LL SA'!C28</f>
        <v>0</v>
      </c>
      <c r="E167" s="13">
        <f>'[1]LL SA'!D28</f>
        <v>34380</v>
      </c>
      <c r="F167" s="13">
        <f t="shared" si="8"/>
        <v>0</v>
      </c>
      <c r="H167" s="12">
        <f t="shared" si="9"/>
        <v>2015</v>
      </c>
      <c r="I167" s="13">
        <f t="shared" si="10"/>
        <v>0</v>
      </c>
      <c r="L167" s="13">
        <f t="shared" si="11"/>
        <v>0</v>
      </c>
      <c r="M167" s="107"/>
      <c r="O167" s="2">
        <f>'[1]LL SA'!J28</f>
        <v>0</v>
      </c>
    </row>
    <row r="168" spans="1:23" x14ac:dyDescent="0.25">
      <c r="A168" s="111"/>
      <c r="B168" s="108"/>
      <c r="C168" s="12">
        <f>'[1]LL SA'!B29</f>
        <v>2016</v>
      </c>
      <c r="D168" s="12">
        <f>'[1]LL SA'!C29</f>
        <v>0</v>
      </c>
      <c r="E168" s="13">
        <f>'[1]LL SA'!D29</f>
        <v>0</v>
      </c>
      <c r="F168" s="13">
        <f t="shared" si="8"/>
        <v>0</v>
      </c>
      <c r="H168" s="12">
        <f t="shared" si="9"/>
        <v>2016</v>
      </c>
      <c r="I168" s="13">
        <f t="shared" si="10"/>
        <v>0</v>
      </c>
      <c r="L168" s="13">
        <f t="shared" si="11"/>
        <v>0</v>
      </c>
      <c r="M168" s="107"/>
      <c r="O168" s="2">
        <f>'[1]LL SA'!J29</f>
        <v>0</v>
      </c>
    </row>
    <row r="169" spans="1:23" x14ac:dyDescent="0.25">
      <c r="A169" s="111"/>
      <c r="B169" s="108"/>
      <c r="C169" s="12">
        <f>'[1]LL SA'!B30</f>
        <v>2017</v>
      </c>
      <c r="D169" s="12">
        <f>'[1]LL SA'!C30</f>
        <v>0</v>
      </c>
      <c r="E169" s="13">
        <f>'[1]LL SA'!D30</f>
        <v>34380</v>
      </c>
      <c r="F169" s="13">
        <f t="shared" si="8"/>
        <v>0</v>
      </c>
      <c r="H169" s="12">
        <f t="shared" si="9"/>
        <v>2017</v>
      </c>
      <c r="I169" s="13">
        <f t="shared" si="10"/>
        <v>0</v>
      </c>
      <c r="L169" s="13">
        <f t="shared" si="11"/>
        <v>0</v>
      </c>
      <c r="M169" s="107"/>
      <c r="O169" s="2">
        <f>'[1]LL SA'!J30</f>
        <v>0</v>
      </c>
    </row>
    <row r="170" spans="1:23" x14ac:dyDescent="0.25">
      <c r="A170" s="111"/>
      <c r="B170" s="108"/>
      <c r="C170" s="12">
        <f>'[1]LL SA'!B31</f>
        <v>2017</v>
      </c>
      <c r="D170" s="12">
        <f>'[1]LL SA'!C31</f>
        <v>0</v>
      </c>
      <c r="E170" s="13">
        <f>'[1]LL SA'!D31</f>
        <v>36672</v>
      </c>
      <c r="F170" s="13">
        <f t="shared" si="8"/>
        <v>0</v>
      </c>
      <c r="H170" s="12">
        <f t="shared" si="9"/>
        <v>2017</v>
      </c>
      <c r="I170" s="13">
        <f t="shared" si="10"/>
        <v>0</v>
      </c>
      <c r="L170" s="13">
        <f t="shared" si="11"/>
        <v>0</v>
      </c>
      <c r="M170" s="107"/>
      <c r="O170" s="2">
        <f>'[1]LL SA'!J31</f>
        <v>0</v>
      </c>
    </row>
    <row r="171" spans="1:23" x14ac:dyDescent="0.25">
      <c r="A171" s="111"/>
      <c r="B171" s="108"/>
      <c r="C171" s="12">
        <f>'[1]LL SA'!B32</f>
        <v>2018</v>
      </c>
      <c r="D171" s="12">
        <f>'[1]LL SA'!C32</f>
        <v>0</v>
      </c>
      <c r="E171" s="13">
        <f>'[1]LL SA'!D32</f>
        <v>36672</v>
      </c>
      <c r="F171" s="13">
        <f t="shared" si="8"/>
        <v>0</v>
      </c>
      <c r="H171" s="12">
        <f t="shared" si="9"/>
        <v>2018</v>
      </c>
      <c r="I171" s="13">
        <f t="shared" si="10"/>
        <v>0</v>
      </c>
      <c r="L171" s="13">
        <f t="shared" si="11"/>
        <v>0</v>
      </c>
      <c r="M171" s="107"/>
      <c r="O171" s="2">
        <f>'[1]LL SA'!J32</f>
        <v>0</v>
      </c>
    </row>
    <row r="172" spans="1:23" s="16" customFormat="1" ht="15.75" thickBot="1" x14ac:dyDescent="0.3">
      <c r="A172" s="111"/>
      <c r="B172" s="109"/>
      <c r="C172" s="44">
        <f>'[1]LL SA'!B33</f>
        <v>2018</v>
      </c>
      <c r="D172" s="44">
        <f>'[1]LL SA'!C33</f>
        <v>0</v>
      </c>
      <c r="E172" s="45">
        <f>'[1]LL SA'!D33</f>
        <v>39600</v>
      </c>
      <c r="F172" s="45">
        <f t="shared" si="8"/>
        <v>0</v>
      </c>
      <c r="G172" s="46"/>
      <c r="H172" s="44">
        <f t="shared" si="9"/>
        <v>2018</v>
      </c>
      <c r="I172" s="45">
        <f t="shared" si="10"/>
        <v>0</v>
      </c>
      <c r="J172" s="47"/>
      <c r="K172" s="46"/>
      <c r="L172" s="45">
        <f t="shared" si="11"/>
        <v>0</v>
      </c>
      <c r="M172" s="48">
        <f>SUM(L163:L172)</f>
        <v>0</v>
      </c>
      <c r="N172" s="46"/>
      <c r="O172" s="49">
        <f>'[1]LL SA'!J33</f>
        <v>0</v>
      </c>
      <c r="P172" s="46"/>
      <c r="Q172" s="49"/>
      <c r="R172" s="46"/>
      <c r="S172" s="49"/>
      <c r="T172" s="46"/>
      <c r="U172" s="49"/>
      <c r="W172" s="18"/>
    </row>
    <row r="173" spans="1:23" x14ac:dyDescent="0.25">
      <c r="A173" s="111"/>
      <c r="C173" s="19">
        <f>'[1]LL SA'!B34</f>
        <v>2019</v>
      </c>
      <c r="D173" s="19">
        <f>'[1]LL SA'!C34</f>
        <v>1.6</v>
      </c>
      <c r="E173" s="20">
        <f>'[1]LL SA'!D34</f>
        <v>39600</v>
      </c>
      <c r="F173" s="20">
        <f t="shared" si="8"/>
        <v>63360</v>
      </c>
      <c r="H173" s="19">
        <f t="shared" si="9"/>
        <v>2019</v>
      </c>
      <c r="I173" s="20">
        <f t="shared" si="10"/>
        <v>63360</v>
      </c>
      <c r="L173" s="20">
        <f t="shared" si="11"/>
        <v>0</v>
      </c>
      <c r="O173" s="2">
        <f>'[1]LL SA'!J34</f>
        <v>63360</v>
      </c>
    </row>
    <row r="174" spans="1:23" x14ac:dyDescent="0.25">
      <c r="A174" s="111"/>
      <c r="C174" s="12">
        <f>'[1]LL SA'!B35</f>
        <v>2020</v>
      </c>
      <c r="D174" s="12">
        <f>'[1]LL SA'!C35</f>
        <v>0</v>
      </c>
      <c r="E174" s="13">
        <f>'[1]LL SA'!D35</f>
        <v>39600</v>
      </c>
      <c r="F174" s="13">
        <f t="shared" si="8"/>
        <v>0</v>
      </c>
      <c r="H174" s="12">
        <f t="shared" si="9"/>
        <v>2020</v>
      </c>
      <c r="I174" s="13">
        <f t="shared" si="10"/>
        <v>0</v>
      </c>
      <c r="L174" s="13">
        <f t="shared" si="11"/>
        <v>0</v>
      </c>
      <c r="O174" s="2">
        <f>'[1]LL SA'!J35</f>
        <v>0</v>
      </c>
    </row>
    <row r="175" spans="1:23" x14ac:dyDescent="0.25">
      <c r="A175" s="111"/>
      <c r="C175" s="12">
        <f>'[1]LL SA'!B36</f>
        <v>2020</v>
      </c>
      <c r="D175" s="12">
        <f>'[1]LL SA'!C36</f>
        <v>0</v>
      </c>
      <c r="E175" s="13">
        <f>'[1]LL SA'!D36</f>
        <v>49200</v>
      </c>
      <c r="F175" s="13">
        <f t="shared" si="8"/>
        <v>0</v>
      </c>
      <c r="H175" s="12">
        <f t="shared" si="9"/>
        <v>2020</v>
      </c>
      <c r="I175" s="13">
        <f t="shared" si="10"/>
        <v>0</v>
      </c>
      <c r="J175" s="75" t="s">
        <v>13</v>
      </c>
      <c r="L175" s="13">
        <f t="shared" si="11"/>
        <v>0</v>
      </c>
      <c r="O175" s="2">
        <f>'[1]LL SA'!J36</f>
        <v>0</v>
      </c>
    </row>
    <row r="176" spans="1:23" x14ac:dyDescent="0.25">
      <c r="A176" s="111"/>
      <c r="C176" s="12">
        <f>'[1]LL SA'!B37</f>
        <v>2021</v>
      </c>
      <c r="D176" s="12">
        <f>'[1]LL SA'!C37</f>
        <v>2</v>
      </c>
      <c r="E176" s="13">
        <f>'[1]LL SA'!D37</f>
        <v>49200</v>
      </c>
      <c r="F176" s="13">
        <f t="shared" si="8"/>
        <v>98400</v>
      </c>
      <c r="H176" s="12">
        <f t="shared" si="9"/>
        <v>2021</v>
      </c>
      <c r="I176" s="13">
        <f t="shared" si="10"/>
        <v>98400</v>
      </c>
      <c r="J176" s="75"/>
      <c r="L176" s="13">
        <f t="shared" si="11"/>
        <v>0</v>
      </c>
      <c r="O176" s="2">
        <f>'[1]LL SA'!J37</f>
        <v>98400</v>
      </c>
    </row>
    <row r="177" spans="1:52" x14ac:dyDescent="0.25">
      <c r="A177" s="111"/>
      <c r="C177" s="12" t="str">
        <f>'[1]LL SA'!B38</f>
        <v>Future</v>
      </c>
      <c r="D177" s="12">
        <f>'[1]LL SA'!C38</f>
        <v>0</v>
      </c>
      <c r="E177" s="13">
        <f>'[1]LL SA'!D38</f>
        <v>49200</v>
      </c>
      <c r="F177" s="13">
        <f t="shared" si="8"/>
        <v>0</v>
      </c>
      <c r="H177" s="12" t="str">
        <f t="shared" si="9"/>
        <v>Future</v>
      </c>
      <c r="I177" s="13">
        <f t="shared" si="10"/>
        <v>502824.00000000006</v>
      </c>
      <c r="J177" s="75"/>
      <c r="L177" s="13">
        <f t="shared" si="11"/>
        <v>502824.00000000006</v>
      </c>
      <c r="O177" s="2">
        <f>'[1]LL SA'!J38</f>
        <v>502824.00000000006</v>
      </c>
    </row>
    <row r="178" spans="1:52" s="1" customFormat="1" x14ac:dyDescent="0.25">
      <c r="A178" s="112"/>
      <c r="B178" s="37"/>
      <c r="C178" s="38" t="str">
        <f>'[1]LL SA'!B39</f>
        <v>Total</v>
      </c>
      <c r="D178" s="38">
        <f>'[1]LL SA'!C39</f>
        <v>4.58</v>
      </c>
      <c r="E178" s="39">
        <f>'[1]LL SA'!D39</f>
        <v>0</v>
      </c>
      <c r="F178" s="39">
        <f>SUM(F163:F177)</f>
        <v>183810</v>
      </c>
      <c r="G178" s="37"/>
      <c r="H178" s="38" t="str">
        <f t="shared" si="9"/>
        <v>Total</v>
      </c>
      <c r="I178" s="39">
        <f t="shared" si="10"/>
        <v>686634</v>
      </c>
      <c r="J178" s="40">
        <f>I178</f>
        <v>686634</v>
      </c>
      <c r="K178" s="37"/>
      <c r="L178" s="39">
        <f t="shared" si="11"/>
        <v>502824</v>
      </c>
      <c r="M178" s="41"/>
      <c r="N178" s="37"/>
      <c r="O178" s="41">
        <f>'[1]LL SA'!J39</f>
        <v>686634</v>
      </c>
      <c r="P178" s="37"/>
      <c r="Q178" s="41"/>
      <c r="R178" s="37"/>
      <c r="S178" s="41"/>
      <c r="T178" s="37"/>
      <c r="U178" s="41"/>
      <c r="V178" s="37"/>
      <c r="W178" s="41"/>
      <c r="X178" s="37"/>
      <c r="Y178" s="37"/>
    </row>
    <row r="180" spans="1:52" s="1" customFormat="1" x14ac:dyDescent="0.25">
      <c r="A180" s="110" t="s">
        <v>24</v>
      </c>
      <c r="C180" s="7" t="str">
        <f>'[1]NKY SA'!B12</f>
        <v>Credit History</v>
      </c>
      <c r="D180" s="7"/>
      <c r="E180" s="4"/>
      <c r="F180" s="4"/>
      <c r="H180" s="7" t="s">
        <v>7</v>
      </c>
      <c r="I180" s="4"/>
      <c r="J180" s="3"/>
      <c r="L180" s="4" t="s">
        <v>8</v>
      </c>
      <c r="M180" s="107" t="s">
        <v>9</v>
      </c>
      <c r="O180" s="10" t="str">
        <f>'[1]NKY SA'!I12</f>
        <v>Middle Creek 1 (LIM)</v>
      </c>
      <c r="Q180" s="10" t="str">
        <f>'[1]NKY SA'!O12</f>
        <v>Middle Creek 2</v>
      </c>
      <c r="S180" s="11" t="str">
        <f>'[1]NKY SA'!X12</f>
        <v>Gunpowder II (Camp Michaels)</v>
      </c>
      <c r="U180" s="11" t="str">
        <f>'[1]NKY SA'!AP12</f>
        <v>St. Anne</v>
      </c>
      <c r="W180" s="11" t="str">
        <f>'[1]NKY SA'!AS12</f>
        <v>Duke</v>
      </c>
      <c r="AZ180" s="1">
        <f>'[1]NKY SA'!AV12</f>
        <v>0</v>
      </c>
    </row>
    <row r="181" spans="1:52" s="1" customFormat="1" x14ac:dyDescent="0.25">
      <c r="A181" s="111"/>
      <c r="C181" s="7" t="str">
        <f>'[1]NKY SA'!B13</f>
        <v>Year</v>
      </c>
      <c r="D181" s="7" t="str">
        <f>'[1]NKY SA'!C13</f>
        <v>Credits Sold</v>
      </c>
      <c r="E181" s="4" t="str">
        <f>'[1]NKY SA'!D13</f>
        <v>Cost per Credit</v>
      </c>
      <c r="F181" s="4" t="s">
        <v>10</v>
      </c>
      <c r="H181" s="7" t="s">
        <v>11</v>
      </c>
      <c r="I181" s="4" t="s">
        <v>10</v>
      </c>
      <c r="J181" s="3"/>
      <c r="L181" s="4" t="s">
        <v>10</v>
      </c>
      <c r="M181" s="107"/>
      <c r="O181" s="5" t="str">
        <f>'[1]NKY SA'!J13</f>
        <v>Value</v>
      </c>
      <c r="Q181" s="5" t="str">
        <f>'[1]NKY SA'!P13</f>
        <v>Value</v>
      </c>
      <c r="S181" s="5" t="str">
        <f>'[1]NKY SA'!Y13</f>
        <v>Value</v>
      </c>
      <c r="U181" s="5" t="str">
        <f>'[1]NKY SA'!AQ13</f>
        <v>Value</v>
      </c>
      <c r="W181" s="5" t="str">
        <f>'[1]NKY SA'!AT13</f>
        <v>Value</v>
      </c>
      <c r="AY181" s="1">
        <f>'[1]NKY SA'!AV13</f>
        <v>0</v>
      </c>
    </row>
    <row r="182" spans="1:52" x14ac:dyDescent="0.25">
      <c r="A182" s="111"/>
      <c r="B182" s="108" t="s">
        <v>12</v>
      </c>
      <c r="C182" s="12"/>
      <c r="D182" s="12"/>
      <c r="E182" s="13"/>
      <c r="F182" s="13"/>
      <c r="H182" s="12"/>
      <c r="I182" s="13"/>
      <c r="L182" s="13"/>
      <c r="M182" s="107"/>
    </row>
    <row r="183" spans="1:52" x14ac:dyDescent="0.25">
      <c r="A183" s="111"/>
      <c r="B183" s="108"/>
      <c r="C183" s="12"/>
      <c r="D183" s="12"/>
      <c r="E183" s="13"/>
      <c r="F183" s="13"/>
      <c r="H183" s="12"/>
      <c r="I183" s="13"/>
      <c r="L183" s="13"/>
      <c r="M183" s="107"/>
    </row>
    <row r="184" spans="1:52" x14ac:dyDescent="0.25">
      <c r="A184" s="111"/>
      <c r="B184" s="108"/>
      <c r="C184" s="12"/>
      <c r="D184" s="12"/>
      <c r="E184" s="13"/>
      <c r="F184" s="13"/>
      <c r="H184" s="12"/>
      <c r="I184" s="13"/>
      <c r="L184" s="13"/>
      <c r="M184" s="107"/>
    </row>
    <row r="185" spans="1:52" x14ac:dyDescent="0.25">
      <c r="A185" s="111"/>
      <c r="B185" s="108"/>
      <c r="C185" s="12"/>
      <c r="D185" s="12"/>
      <c r="E185" s="13"/>
      <c r="F185" s="13"/>
      <c r="H185" s="12"/>
      <c r="I185" s="13"/>
      <c r="L185" s="13"/>
      <c r="M185" s="107"/>
    </row>
    <row r="186" spans="1:52" x14ac:dyDescent="0.25">
      <c r="A186" s="111"/>
      <c r="B186" s="108"/>
      <c r="C186" s="12"/>
      <c r="D186" s="12"/>
      <c r="E186" s="13"/>
      <c r="F186" s="13"/>
      <c r="H186" s="12"/>
      <c r="I186" s="13"/>
      <c r="L186" s="13"/>
      <c r="M186" s="107"/>
    </row>
    <row r="187" spans="1:52" x14ac:dyDescent="0.25">
      <c r="A187" s="111"/>
      <c r="B187" s="108"/>
      <c r="C187" s="12"/>
      <c r="D187" s="12"/>
      <c r="E187" s="13"/>
      <c r="F187" s="13"/>
      <c r="H187" s="12"/>
      <c r="I187" s="13"/>
      <c r="L187" s="13"/>
      <c r="M187" s="107"/>
    </row>
    <row r="188" spans="1:52" x14ac:dyDescent="0.25">
      <c r="A188" s="111"/>
      <c r="B188" s="108"/>
      <c r="C188" s="12"/>
      <c r="D188" s="12"/>
      <c r="E188" s="13"/>
      <c r="F188" s="13"/>
      <c r="H188" s="12"/>
      <c r="I188" s="13"/>
      <c r="L188" s="13"/>
      <c r="M188" s="107"/>
    </row>
    <row r="189" spans="1:52" x14ac:dyDescent="0.25">
      <c r="A189" s="111"/>
      <c r="B189" s="108"/>
      <c r="C189" s="12"/>
      <c r="D189" s="12"/>
      <c r="E189" s="13"/>
      <c r="F189" s="13"/>
      <c r="H189" s="12"/>
      <c r="I189" s="13"/>
      <c r="L189" s="13"/>
      <c r="M189" s="107"/>
    </row>
    <row r="190" spans="1:52" x14ac:dyDescent="0.25">
      <c r="A190" s="111"/>
      <c r="B190" s="108"/>
      <c r="C190" s="12"/>
      <c r="D190" s="12"/>
      <c r="E190" s="13"/>
      <c r="F190" s="13"/>
      <c r="H190" s="12"/>
      <c r="I190" s="13"/>
      <c r="L190" s="13"/>
      <c r="M190" s="107"/>
    </row>
    <row r="191" spans="1:52" s="16" customFormat="1" ht="15.75" thickBot="1" x14ac:dyDescent="0.3">
      <c r="A191" s="111"/>
      <c r="B191" s="109"/>
      <c r="C191" s="44">
        <f>'[1]NKY SA'!B14</f>
        <v>2018</v>
      </c>
      <c r="D191" s="44">
        <f>'[1]NKY SA'!C14</f>
        <v>0</v>
      </c>
      <c r="E191" s="45">
        <f>'[1]NKY SA'!D14</f>
        <v>37125</v>
      </c>
      <c r="F191" s="45">
        <f t="shared" si="8"/>
        <v>0</v>
      </c>
      <c r="G191" s="46"/>
      <c r="H191" s="44">
        <f t="shared" si="9"/>
        <v>2018</v>
      </c>
      <c r="I191" s="45">
        <f t="shared" si="10"/>
        <v>0</v>
      </c>
      <c r="J191" s="47"/>
      <c r="K191" s="46"/>
      <c r="L191" s="45">
        <f t="shared" si="11"/>
        <v>0</v>
      </c>
      <c r="M191" s="48">
        <f>SUM(L191)</f>
        <v>0</v>
      </c>
      <c r="N191" s="46"/>
      <c r="O191" s="49">
        <f>'[1]NKY SA'!J14</f>
        <v>0</v>
      </c>
      <c r="P191" s="46"/>
      <c r="Q191" s="49">
        <f>'[1]NKY SA'!P14</f>
        <v>0</v>
      </c>
      <c r="R191" s="46"/>
      <c r="S191" s="49">
        <f>'[1]NKY SA'!Y14</f>
        <v>0</v>
      </c>
      <c r="T191" s="46"/>
      <c r="U191" s="49">
        <f>'[1]NKY SA'!AQ14</f>
        <v>0</v>
      </c>
      <c r="V191" s="46"/>
      <c r="W191" s="49">
        <f>'[1]NKY SA'!AT14</f>
        <v>0</v>
      </c>
      <c r="X191" s="46"/>
      <c r="Y191" s="46"/>
      <c r="Z191" s="46"/>
      <c r="AY191" s="16">
        <f>'[1]NKY SA'!AV14</f>
        <v>0</v>
      </c>
    </row>
    <row r="192" spans="1:52" x14ac:dyDescent="0.25">
      <c r="A192" s="111"/>
      <c r="C192" s="19">
        <f>'[1]NKY SA'!B15</f>
        <v>2019</v>
      </c>
      <c r="D192" s="19">
        <f>'[1]NKY SA'!C15</f>
        <v>30.7</v>
      </c>
      <c r="E192" s="20">
        <f>'[1]NKY SA'!D15</f>
        <v>37125</v>
      </c>
      <c r="F192" s="20">
        <f t="shared" si="8"/>
        <v>1139737.5</v>
      </c>
      <c r="H192" s="19">
        <f t="shared" si="9"/>
        <v>2019</v>
      </c>
      <c r="I192" s="20">
        <f t="shared" si="10"/>
        <v>1139737.5</v>
      </c>
      <c r="L192" s="20">
        <f t="shared" si="11"/>
        <v>0</v>
      </c>
      <c r="O192" s="2">
        <f>'[1]NKY SA'!J15</f>
        <v>10023.75</v>
      </c>
      <c r="Q192" s="2">
        <f>'[1]NKY SA'!P15</f>
        <v>295403.625</v>
      </c>
      <c r="S192" s="2">
        <f>'[1]NKY SA'!Y15</f>
        <v>113602.5</v>
      </c>
      <c r="U192" s="2">
        <f>'[1]NKY SA'!AQ15</f>
        <v>324992.25</v>
      </c>
      <c r="W192" s="2">
        <f>'[1]NKY SA'!AT15</f>
        <v>395715.375</v>
      </c>
      <c r="AY192">
        <f>'[1]NKY SA'!AV15</f>
        <v>0</v>
      </c>
    </row>
    <row r="193" spans="1:51" x14ac:dyDescent="0.25">
      <c r="A193" s="111"/>
      <c r="C193" s="12">
        <f>'[1]NKY SA'!B16</f>
        <v>2020</v>
      </c>
      <c r="D193" s="12">
        <f>'[1]NKY SA'!C16</f>
        <v>0.4</v>
      </c>
      <c r="E193" s="13">
        <f>'[1]NKY SA'!D16</f>
        <v>37125</v>
      </c>
      <c r="F193" s="13">
        <f t="shared" si="8"/>
        <v>14850</v>
      </c>
      <c r="H193" s="12">
        <f t="shared" si="9"/>
        <v>2020</v>
      </c>
      <c r="I193" s="13">
        <f t="shared" si="10"/>
        <v>14850</v>
      </c>
      <c r="L193" s="13">
        <f t="shared" si="11"/>
        <v>0</v>
      </c>
      <c r="O193" s="2">
        <f>'[1]NKY SA'!J16</f>
        <v>0</v>
      </c>
      <c r="Q193" s="2">
        <f>'[1]NKY SA'!P16</f>
        <v>0</v>
      </c>
      <c r="S193" s="2">
        <f>'[1]NKY SA'!Y16</f>
        <v>0</v>
      </c>
      <c r="U193" s="2">
        <f>'[1]NKY SA'!AQ16</f>
        <v>0</v>
      </c>
      <c r="W193" s="2">
        <f>'[1]NKY SA'!AT16</f>
        <v>14850</v>
      </c>
      <c r="AY193">
        <f>'[1]NKY SA'!AV16</f>
        <v>0</v>
      </c>
    </row>
    <row r="194" spans="1:51" x14ac:dyDescent="0.25">
      <c r="A194" s="111"/>
      <c r="C194" s="12">
        <f>'[1]NKY SA'!B17</f>
        <v>2020</v>
      </c>
      <c r="D194" s="12">
        <f>'[1]NKY SA'!C17</f>
        <v>1.9</v>
      </c>
      <c r="E194" s="13">
        <f>'[1]NKY SA'!D17</f>
        <v>46125</v>
      </c>
      <c r="F194" s="13">
        <f t="shared" si="8"/>
        <v>87637.5</v>
      </c>
      <c r="H194" s="12">
        <f t="shared" si="9"/>
        <v>2020</v>
      </c>
      <c r="I194" s="13">
        <f t="shared" si="10"/>
        <v>87637.5</v>
      </c>
      <c r="J194" s="75" t="s">
        <v>13</v>
      </c>
      <c r="L194" s="13">
        <f t="shared" si="11"/>
        <v>0</v>
      </c>
      <c r="O194" s="2">
        <f>'[1]NKY SA'!J17</f>
        <v>0</v>
      </c>
      <c r="Q194" s="2">
        <f>'[1]NKY SA'!P17</f>
        <v>0</v>
      </c>
      <c r="S194" s="2">
        <f>'[1]NKY SA'!Y17</f>
        <v>0</v>
      </c>
      <c r="U194" s="2">
        <f>'[1]NKY SA'!AQ17</f>
        <v>0</v>
      </c>
      <c r="W194" s="2">
        <f>'[1]NKY SA'!AT17</f>
        <v>87637.5</v>
      </c>
      <c r="AY194">
        <f>'[1]NKY SA'!AV17</f>
        <v>0</v>
      </c>
    </row>
    <row r="195" spans="1:51" x14ac:dyDescent="0.25">
      <c r="A195" s="111"/>
      <c r="C195" s="12">
        <f>'[1]NKY SA'!B18</f>
        <v>2021</v>
      </c>
      <c r="D195" s="12">
        <f>'[1]NKY SA'!C18</f>
        <v>1.4</v>
      </c>
      <c r="E195" s="13">
        <f>'[1]NKY SA'!D18</f>
        <v>46125</v>
      </c>
      <c r="F195" s="13">
        <f t="shared" si="8"/>
        <v>64574.999999999993</v>
      </c>
      <c r="H195" s="12">
        <f t="shared" si="9"/>
        <v>2021</v>
      </c>
      <c r="I195" s="13">
        <f t="shared" si="10"/>
        <v>64574.999999999993</v>
      </c>
      <c r="J195" s="75"/>
      <c r="L195" s="13">
        <f t="shared" si="11"/>
        <v>0</v>
      </c>
      <c r="O195" s="2">
        <f>'[1]NKY SA'!J18</f>
        <v>0</v>
      </c>
      <c r="Q195" s="2">
        <f>'[1]NKY SA'!P18</f>
        <v>0</v>
      </c>
      <c r="S195" s="2">
        <f>'[1]NKY SA'!Y18</f>
        <v>0</v>
      </c>
      <c r="U195" s="2">
        <f>'[1]NKY SA'!AQ18</f>
        <v>0</v>
      </c>
      <c r="W195" s="2">
        <f>'[1]NKY SA'!AT18</f>
        <v>64574.999999999993</v>
      </c>
      <c r="AY195">
        <f>'[1]NKY SA'!AV18</f>
        <v>0</v>
      </c>
    </row>
    <row r="196" spans="1:51" x14ac:dyDescent="0.25">
      <c r="A196" s="111"/>
      <c r="C196" s="12" t="str">
        <f>'[1]NKY SA'!B19</f>
        <v>Future</v>
      </c>
      <c r="D196" s="12">
        <f>'[1]NKY SA'!C19</f>
        <v>0</v>
      </c>
      <c r="E196" s="13">
        <f>'[1]NKY SA'!D19</f>
        <v>46125</v>
      </c>
      <c r="F196" s="13">
        <f t="shared" si="8"/>
        <v>0</v>
      </c>
      <c r="H196" s="12" t="str">
        <f t="shared" si="9"/>
        <v>Future</v>
      </c>
      <c r="I196" s="13">
        <f t="shared" si="10"/>
        <v>1182691.1250000002</v>
      </c>
      <c r="J196" s="75"/>
      <c r="L196" s="13">
        <f t="shared" si="11"/>
        <v>1182691.1250000002</v>
      </c>
      <c r="O196" s="2">
        <f>'[1]NKY SA'!J19</f>
        <v>0</v>
      </c>
      <c r="Q196" s="2">
        <f>'[1]NKY SA'!P19</f>
        <v>0</v>
      </c>
      <c r="S196" s="2">
        <f>'[1]NKY SA'!Y19</f>
        <v>0</v>
      </c>
      <c r="U196" s="2">
        <f>'[1]NKY SA'!AQ19</f>
        <v>0</v>
      </c>
      <c r="W196" s="2">
        <f>'[1]NKY SA'!AT19</f>
        <v>1182691.1250000002</v>
      </c>
      <c r="AY196">
        <f>'[1]NKY SA'!AV19</f>
        <v>0</v>
      </c>
    </row>
    <row r="197" spans="1:51" s="1" customFormat="1" x14ac:dyDescent="0.25">
      <c r="A197" s="112"/>
      <c r="B197" s="37"/>
      <c r="C197" s="38" t="str">
        <f>'[1]NKY SA'!B20</f>
        <v>Total</v>
      </c>
      <c r="D197" s="38">
        <f>'[1]NKY SA'!C20</f>
        <v>34.4</v>
      </c>
      <c r="E197" s="39">
        <f>'[1]NKY SA'!D20</f>
        <v>0</v>
      </c>
      <c r="F197" s="39">
        <f>SUM(F191:F196)</f>
        <v>1306800</v>
      </c>
      <c r="G197" s="37"/>
      <c r="H197" s="38" t="str">
        <f t="shared" si="9"/>
        <v>Total</v>
      </c>
      <c r="I197" s="39">
        <f t="shared" si="10"/>
        <v>2489491.125</v>
      </c>
      <c r="J197" s="40">
        <f>I197-S197-U197-W197</f>
        <v>305427.37499999977</v>
      </c>
      <c r="K197" s="37"/>
      <c r="L197" s="39">
        <f t="shared" si="11"/>
        <v>1182691.125</v>
      </c>
      <c r="M197" s="41"/>
      <c r="N197" s="37"/>
      <c r="O197" s="41">
        <f>'[1]NKY SA'!J20</f>
        <v>10023.75</v>
      </c>
      <c r="P197" s="37"/>
      <c r="Q197" s="41">
        <f>'[1]NKY SA'!P20</f>
        <v>295403.625</v>
      </c>
      <c r="R197" s="37"/>
      <c r="S197" s="41">
        <f>'[1]NKY SA'!Y20</f>
        <v>113602.5</v>
      </c>
      <c r="T197" s="37"/>
      <c r="U197" s="41">
        <f>'[1]NKY SA'!AQ20</f>
        <v>324992.25</v>
      </c>
      <c r="V197" s="37"/>
      <c r="W197" s="41">
        <f>'[1]NKY SA'!AT20</f>
        <v>1745469.0000000002</v>
      </c>
      <c r="X197" s="37"/>
      <c r="Y197" s="37"/>
      <c r="AY197" s="1">
        <f>'[1]NKY SA'!AV20</f>
        <v>0</v>
      </c>
    </row>
    <row r="199" spans="1:51" s="1" customFormat="1" x14ac:dyDescent="0.25">
      <c r="A199" s="116" t="s">
        <v>25</v>
      </c>
      <c r="C199" s="7" t="str">
        <f>'[1]S SA'!B21</f>
        <v>Credit History</v>
      </c>
      <c r="D199" s="7"/>
      <c r="E199" s="4"/>
      <c r="F199" s="4"/>
      <c r="H199" s="7" t="s">
        <v>7</v>
      </c>
      <c r="I199" s="4"/>
      <c r="J199" s="3"/>
      <c r="L199" s="4" t="s">
        <v>8</v>
      </c>
      <c r="M199" s="107" t="s">
        <v>9</v>
      </c>
      <c r="O199" s="10" t="str">
        <f>'[1]S SA'!I21</f>
        <v>Otter</v>
      </c>
      <c r="Q199" s="10" t="str">
        <f>'[1]S SA'!U21</f>
        <v>Rolling Fork FP</v>
      </c>
      <c r="S199" s="11" t="str">
        <f>'[1]S SA'!AA21</f>
        <v>Mill Creek</v>
      </c>
      <c r="U199" s="5"/>
      <c r="W199" s="5"/>
    </row>
    <row r="200" spans="1:51" s="1" customFormat="1" x14ac:dyDescent="0.25">
      <c r="A200" s="117"/>
      <c r="C200" s="7" t="str">
        <f>'[1]S SA'!B22</f>
        <v>Year</v>
      </c>
      <c r="D200" s="7" t="str">
        <f>'[1]S SA'!C22</f>
        <v>Credits Sold</v>
      </c>
      <c r="E200" s="4" t="str">
        <f>'[1]S SA'!D22</f>
        <v>Cost per Credit</v>
      </c>
      <c r="F200" s="4" t="s">
        <v>10</v>
      </c>
      <c r="H200" s="7" t="s">
        <v>11</v>
      </c>
      <c r="I200" s="4" t="s">
        <v>10</v>
      </c>
      <c r="J200" s="3"/>
      <c r="L200" s="4" t="s">
        <v>10</v>
      </c>
      <c r="M200" s="107"/>
      <c r="O200" s="5" t="str">
        <f>'[1]S SA'!J22</f>
        <v>Value</v>
      </c>
      <c r="Q200" s="5" t="str">
        <f>'[1]S SA'!V22</f>
        <v>Value</v>
      </c>
      <c r="S200" s="5" t="str">
        <f>'[1]S SA'!AB22</f>
        <v>Value</v>
      </c>
      <c r="U200" s="5"/>
      <c r="W200" s="5"/>
    </row>
    <row r="201" spans="1:51" x14ac:dyDescent="0.25">
      <c r="A201" s="117"/>
      <c r="B201" s="108" t="s">
        <v>12</v>
      </c>
      <c r="C201" s="12" t="str">
        <f>'[1]S SA'!B23</f>
        <v>Transition</v>
      </c>
      <c r="D201" s="12">
        <f>'[1]S SA'!C23</f>
        <v>2.54</v>
      </c>
      <c r="E201" s="13">
        <f>'[1]S SA'!D23</f>
        <v>22500</v>
      </c>
      <c r="F201" s="13">
        <f t="shared" si="8"/>
        <v>57150</v>
      </c>
      <c r="H201" s="12" t="str">
        <f t="shared" si="9"/>
        <v>Transition</v>
      </c>
      <c r="I201" s="13">
        <f t="shared" si="10"/>
        <v>57150</v>
      </c>
      <c r="L201" s="13">
        <f t="shared" si="11"/>
        <v>0</v>
      </c>
      <c r="M201" s="107"/>
      <c r="O201" s="2">
        <f>'[1]S SA'!J23</f>
        <v>57150</v>
      </c>
      <c r="Q201" s="2">
        <f>'[1]S SA'!V23</f>
        <v>0</v>
      </c>
      <c r="S201" s="2">
        <f>'[1]S SA'!AB23</f>
        <v>0</v>
      </c>
    </row>
    <row r="202" spans="1:51" x14ac:dyDescent="0.25">
      <c r="A202" s="117"/>
      <c r="B202" s="108"/>
      <c r="C202" s="12">
        <f>'[1]S SA'!B24</f>
        <v>2012</v>
      </c>
      <c r="D202" s="12">
        <f>'[1]S SA'!C24</f>
        <v>0</v>
      </c>
      <c r="E202" s="13">
        <f>'[1]S SA'!D24</f>
        <v>0</v>
      </c>
      <c r="F202" s="13">
        <f t="shared" si="8"/>
        <v>0</v>
      </c>
      <c r="H202" s="12">
        <f t="shared" si="9"/>
        <v>2012</v>
      </c>
      <c r="I202" s="13">
        <f t="shared" si="10"/>
        <v>0</v>
      </c>
      <c r="L202" s="13">
        <f t="shared" si="11"/>
        <v>0</v>
      </c>
      <c r="M202" s="107"/>
      <c r="O202" s="2">
        <f>'[1]S SA'!J24</f>
        <v>0</v>
      </c>
      <c r="Q202" s="2">
        <f>'[1]S SA'!V24</f>
        <v>0</v>
      </c>
      <c r="S202" s="2">
        <f>'[1]S SA'!AB24</f>
        <v>0</v>
      </c>
    </row>
    <row r="203" spans="1:51" x14ac:dyDescent="0.25">
      <c r="A203" s="117"/>
      <c r="B203" s="108"/>
      <c r="C203" s="12">
        <f>'[1]S SA'!B25</f>
        <v>2013</v>
      </c>
      <c r="D203" s="12">
        <f>'[1]S SA'!C25</f>
        <v>1.9</v>
      </c>
      <c r="E203" s="13">
        <f>'[1]S SA'!D25</f>
        <v>24000</v>
      </c>
      <c r="F203" s="13">
        <f t="shared" ref="F203:F215" si="12">D203*E203</f>
        <v>45600</v>
      </c>
      <c r="H203" s="12">
        <f t="shared" ref="H203:H216" si="13">C203</f>
        <v>2013</v>
      </c>
      <c r="I203" s="13">
        <f t="shared" ref="I203:I216" si="14">SUM(O203:BE203)</f>
        <v>45600</v>
      </c>
      <c r="L203" s="13">
        <f t="shared" ref="L203:L216" si="15">I203-F203</f>
        <v>0</v>
      </c>
      <c r="M203" s="107"/>
      <c r="O203" s="2">
        <f>'[1]S SA'!J25</f>
        <v>40703.999999999993</v>
      </c>
      <c r="Q203" s="2">
        <f>'[1]S SA'!V25</f>
        <v>4896.0000000000045</v>
      </c>
      <c r="S203" s="2">
        <f>'[1]S SA'!AB25</f>
        <v>0</v>
      </c>
    </row>
    <row r="204" spans="1:51" x14ac:dyDescent="0.25">
      <c r="A204" s="117"/>
      <c r="B204" s="108"/>
      <c r="C204" s="12">
        <f>'[1]S SA'!B26</f>
        <v>2014</v>
      </c>
      <c r="D204" s="12">
        <f>'[1]S SA'!C26</f>
        <v>0</v>
      </c>
      <c r="E204" s="13">
        <f>'[1]S SA'!D26</f>
        <v>36672</v>
      </c>
      <c r="F204" s="13">
        <f t="shared" si="12"/>
        <v>0</v>
      </c>
      <c r="H204" s="12">
        <f t="shared" si="13"/>
        <v>2014</v>
      </c>
      <c r="I204" s="13">
        <f t="shared" si="14"/>
        <v>0</v>
      </c>
      <c r="L204" s="13">
        <f t="shared" si="15"/>
        <v>0</v>
      </c>
      <c r="M204" s="107"/>
      <c r="O204" s="2">
        <f>'[1]S SA'!J26</f>
        <v>0</v>
      </c>
      <c r="Q204" s="2">
        <f>'[1]S SA'!V26</f>
        <v>0</v>
      </c>
      <c r="S204" s="2">
        <f>'[1]S SA'!AB26</f>
        <v>0</v>
      </c>
    </row>
    <row r="205" spans="1:51" x14ac:dyDescent="0.25">
      <c r="A205" s="117"/>
      <c r="B205" s="108"/>
      <c r="C205" s="12">
        <f>'[1]S SA'!B27</f>
        <v>2015</v>
      </c>
      <c r="D205" s="12">
        <f>'[1]S SA'!C27</f>
        <v>0.72299999999999998</v>
      </c>
      <c r="E205" s="13">
        <f>'[1]S SA'!D27</f>
        <v>34380</v>
      </c>
      <c r="F205" s="13">
        <f t="shared" si="12"/>
        <v>24856.739999999998</v>
      </c>
      <c r="H205" s="12">
        <f t="shared" si="13"/>
        <v>2015</v>
      </c>
      <c r="I205" s="13">
        <f t="shared" si="14"/>
        <v>24856.739999999998</v>
      </c>
      <c r="L205" s="13">
        <f t="shared" si="15"/>
        <v>0</v>
      </c>
      <c r="M205" s="107"/>
      <c r="O205" s="2">
        <f>'[1]S SA'!J27</f>
        <v>0</v>
      </c>
      <c r="Q205" s="2">
        <f>'[1]S SA'!V27</f>
        <v>24856.739999999998</v>
      </c>
      <c r="S205" s="2">
        <f>'[1]S SA'!AB27</f>
        <v>0</v>
      </c>
    </row>
    <row r="206" spans="1:51" x14ac:dyDescent="0.25">
      <c r="A206" s="117"/>
      <c r="B206" s="108"/>
      <c r="C206" s="12">
        <f>'[1]S SA'!B28</f>
        <v>2016</v>
      </c>
      <c r="D206" s="12">
        <f>'[1]S SA'!C28</f>
        <v>16.3</v>
      </c>
      <c r="E206" s="13">
        <f>'[1]S SA'!D28</f>
        <v>34380</v>
      </c>
      <c r="F206" s="13">
        <f t="shared" si="12"/>
        <v>560394</v>
      </c>
      <c r="H206" s="12">
        <f t="shared" si="13"/>
        <v>2016</v>
      </c>
      <c r="I206" s="13">
        <f t="shared" si="14"/>
        <v>560394</v>
      </c>
      <c r="L206" s="13">
        <f t="shared" si="15"/>
        <v>0</v>
      </c>
      <c r="M206" s="107"/>
      <c r="O206" s="2">
        <f>'[1]S SA'!J28</f>
        <v>0</v>
      </c>
      <c r="Q206" s="2">
        <f>'[1]S SA'!V28</f>
        <v>560394</v>
      </c>
      <c r="S206" s="2">
        <f>'[1]S SA'!AB28</f>
        <v>0</v>
      </c>
    </row>
    <row r="207" spans="1:51" x14ac:dyDescent="0.25">
      <c r="A207" s="117"/>
      <c r="B207" s="108"/>
      <c r="C207" s="12">
        <f>'[1]S SA'!B29</f>
        <v>2017</v>
      </c>
      <c r="D207" s="12">
        <f>'[1]S SA'!C29</f>
        <v>2.8</v>
      </c>
      <c r="E207" s="13">
        <f>'[1]S SA'!D29</f>
        <v>34380</v>
      </c>
      <c r="F207" s="13">
        <f t="shared" si="12"/>
        <v>96264</v>
      </c>
      <c r="H207" s="12">
        <f t="shared" si="13"/>
        <v>2017</v>
      </c>
      <c r="I207" s="13">
        <f t="shared" si="14"/>
        <v>96264</v>
      </c>
      <c r="L207" s="13">
        <f t="shared" si="15"/>
        <v>0</v>
      </c>
      <c r="M207" s="107"/>
      <c r="O207" s="2">
        <f>'[1]S SA'!J29</f>
        <v>0</v>
      </c>
      <c r="Q207" s="2">
        <f>'[1]S SA'!V29</f>
        <v>96264</v>
      </c>
      <c r="S207" s="2">
        <f>'[1]S SA'!AB29</f>
        <v>0</v>
      </c>
    </row>
    <row r="208" spans="1:51" x14ac:dyDescent="0.25">
      <c r="A208" s="117"/>
      <c r="B208" s="108"/>
      <c r="C208" s="12">
        <f>'[1]S SA'!B30</f>
        <v>2017</v>
      </c>
      <c r="D208" s="12">
        <f>'[1]S SA'!C30</f>
        <v>14.4</v>
      </c>
      <c r="E208" s="13">
        <f>'[1]S SA'!D30</f>
        <v>36672</v>
      </c>
      <c r="F208" s="13">
        <f t="shared" si="12"/>
        <v>528076.80000000005</v>
      </c>
      <c r="H208" s="12">
        <f t="shared" si="13"/>
        <v>2017</v>
      </c>
      <c r="I208" s="13">
        <f t="shared" si="14"/>
        <v>528076.80000000005</v>
      </c>
      <c r="L208" s="13">
        <f t="shared" si="15"/>
        <v>0</v>
      </c>
      <c r="M208" s="107"/>
      <c r="O208" s="2">
        <f>'[1]S SA'!J30</f>
        <v>0</v>
      </c>
      <c r="Q208" s="2">
        <f>'[1]S SA'!V30</f>
        <v>528076.80000000005</v>
      </c>
      <c r="S208" s="2">
        <f>'[1]S SA'!AB30</f>
        <v>0</v>
      </c>
    </row>
    <row r="209" spans="1:26" x14ac:dyDescent="0.25">
      <c r="A209" s="117"/>
      <c r="B209" s="108"/>
      <c r="C209" s="12">
        <f>'[1]S SA'!B31</f>
        <v>2018</v>
      </c>
      <c r="D209" s="12">
        <f>'[1]S SA'!C31</f>
        <v>1.4</v>
      </c>
      <c r="E209" s="13">
        <f>'[1]S SA'!D31</f>
        <v>36672</v>
      </c>
      <c r="F209" s="13">
        <f t="shared" si="12"/>
        <v>51340.799999999996</v>
      </c>
      <c r="H209" s="12">
        <f t="shared" si="13"/>
        <v>2018</v>
      </c>
      <c r="I209" s="13">
        <f t="shared" si="14"/>
        <v>51340.799999999996</v>
      </c>
      <c r="L209" s="13">
        <f t="shared" si="15"/>
        <v>0</v>
      </c>
      <c r="M209" s="107"/>
      <c r="O209" s="2">
        <f>'[1]S SA'!J31</f>
        <v>0</v>
      </c>
      <c r="Q209" s="2">
        <f>'[1]S SA'!V31</f>
        <v>51340.799999999996</v>
      </c>
      <c r="S209" s="2">
        <f>'[1]S SA'!AB31</f>
        <v>0</v>
      </c>
    </row>
    <row r="210" spans="1:26" s="16" customFormat="1" ht="15.75" thickBot="1" x14ac:dyDescent="0.3">
      <c r="A210" s="117"/>
      <c r="B210" s="109"/>
      <c r="C210" s="44">
        <f>'[1]S SA'!B32</f>
        <v>2018</v>
      </c>
      <c r="D210" s="44">
        <f>'[1]S SA'!C32</f>
        <v>2.1</v>
      </c>
      <c r="E210" s="45">
        <f>'[1]S SA'!D32</f>
        <v>39600</v>
      </c>
      <c r="F210" s="45">
        <f t="shared" si="12"/>
        <v>83160</v>
      </c>
      <c r="G210" s="46"/>
      <c r="H210" s="44">
        <f t="shared" si="13"/>
        <v>2018</v>
      </c>
      <c r="I210" s="45">
        <f t="shared" si="14"/>
        <v>83160</v>
      </c>
      <c r="J210" s="47"/>
      <c r="K210" s="46"/>
      <c r="L210" s="45">
        <f t="shared" si="15"/>
        <v>0</v>
      </c>
      <c r="M210" s="48">
        <f>SUM(L201:L210)</f>
        <v>0</v>
      </c>
      <c r="N210" s="46"/>
      <c r="O210" s="49">
        <f>'[1]S SA'!J32</f>
        <v>0</v>
      </c>
      <c r="P210" s="46"/>
      <c r="Q210" s="49">
        <f>'[1]S SA'!V32</f>
        <v>83160</v>
      </c>
      <c r="R210" s="46"/>
      <c r="S210" s="49">
        <f>'[1]S SA'!AB32</f>
        <v>0</v>
      </c>
      <c r="T210" s="46"/>
      <c r="U210" s="49"/>
      <c r="V210" s="46"/>
      <c r="W210" s="49"/>
      <c r="X210" s="46"/>
      <c r="Y210" s="46"/>
      <c r="Z210" s="46"/>
    </row>
    <row r="211" spans="1:26" x14ac:dyDescent="0.25">
      <c r="A211" s="117"/>
      <c r="C211" s="19">
        <f>'[1]S SA'!B33</f>
        <v>2019</v>
      </c>
      <c r="D211" s="19">
        <f>'[1]S SA'!C33</f>
        <v>3.9</v>
      </c>
      <c r="E211" s="20">
        <f>'[1]S SA'!D33</f>
        <v>39600</v>
      </c>
      <c r="F211" s="20">
        <f t="shared" si="12"/>
        <v>154440</v>
      </c>
      <c r="H211" s="19">
        <f t="shared" si="13"/>
        <v>2019</v>
      </c>
      <c r="I211" s="20">
        <f t="shared" si="14"/>
        <v>154440</v>
      </c>
      <c r="L211" s="20">
        <f t="shared" si="15"/>
        <v>0</v>
      </c>
      <c r="O211" s="2">
        <f>'[1]S SA'!J33</f>
        <v>0</v>
      </c>
      <c r="Q211" s="2">
        <f>'[1]S SA'!V33</f>
        <v>154440</v>
      </c>
      <c r="S211" s="2">
        <f>'[1]S SA'!AB33</f>
        <v>0</v>
      </c>
    </row>
    <row r="212" spans="1:26" x14ac:dyDescent="0.25">
      <c r="A212" s="117"/>
      <c r="C212" s="12">
        <f>'[1]S SA'!B34</f>
        <v>2020</v>
      </c>
      <c r="D212" s="12">
        <f>'[1]S SA'!C34</f>
        <v>0</v>
      </c>
      <c r="E212" s="13">
        <f>'[1]S SA'!D34</f>
        <v>39600</v>
      </c>
      <c r="F212" s="13">
        <f t="shared" si="12"/>
        <v>0</v>
      </c>
      <c r="H212" s="12">
        <f t="shared" si="13"/>
        <v>2020</v>
      </c>
      <c r="I212" s="13">
        <f t="shared" si="14"/>
        <v>0</v>
      </c>
      <c r="L212" s="13">
        <f t="shared" si="15"/>
        <v>0</v>
      </c>
      <c r="O212" s="2">
        <f>'[1]S SA'!J34</f>
        <v>0</v>
      </c>
      <c r="Q212" s="2">
        <f>'[1]S SA'!V34</f>
        <v>0</v>
      </c>
      <c r="S212" s="2">
        <f>'[1]S SA'!AB34</f>
        <v>0</v>
      </c>
    </row>
    <row r="213" spans="1:26" x14ac:dyDescent="0.25">
      <c r="A213" s="117"/>
      <c r="C213" s="12">
        <f>'[1]S SA'!B35</f>
        <v>2020</v>
      </c>
      <c r="D213" s="12">
        <f>'[1]S SA'!C35</f>
        <v>0.4</v>
      </c>
      <c r="E213" s="13">
        <f>'[1]S SA'!D35</f>
        <v>49200</v>
      </c>
      <c r="F213" s="13">
        <f t="shared" si="12"/>
        <v>19680</v>
      </c>
      <c r="H213" s="12">
        <f t="shared" si="13"/>
        <v>2020</v>
      </c>
      <c r="I213" s="13">
        <f t="shared" si="14"/>
        <v>19680</v>
      </c>
      <c r="J213" s="75" t="s">
        <v>13</v>
      </c>
      <c r="L213" s="13">
        <f t="shared" si="15"/>
        <v>0</v>
      </c>
      <c r="O213" s="2">
        <f>'[1]S SA'!J35</f>
        <v>0</v>
      </c>
      <c r="Q213" s="2">
        <f>'[1]S SA'!V35</f>
        <v>19680</v>
      </c>
      <c r="S213" s="2">
        <f>'[1]S SA'!AB35</f>
        <v>0</v>
      </c>
    </row>
    <row r="214" spans="1:26" x14ac:dyDescent="0.25">
      <c r="A214" s="117"/>
      <c r="C214" s="12">
        <f>'[1]S SA'!B36</f>
        <v>2021</v>
      </c>
      <c r="D214" s="12">
        <f>'[1]S SA'!C36</f>
        <v>34.9</v>
      </c>
      <c r="E214" s="13">
        <f>'[1]S SA'!D36</f>
        <v>49200</v>
      </c>
      <c r="F214" s="13">
        <f t="shared" si="12"/>
        <v>1717080</v>
      </c>
      <c r="H214" s="12">
        <f t="shared" si="13"/>
        <v>2021</v>
      </c>
      <c r="I214" s="13">
        <f t="shared" si="14"/>
        <v>1717080</v>
      </c>
      <c r="J214" s="75"/>
      <c r="L214" s="13">
        <f t="shared" si="15"/>
        <v>0</v>
      </c>
      <c r="O214" s="2">
        <f>'[1]S SA'!J36</f>
        <v>0</v>
      </c>
      <c r="Q214" s="2">
        <f>'[1]S SA'!V36</f>
        <v>1194231.6000000008</v>
      </c>
      <c r="S214" s="2">
        <f>'[1]S SA'!AB36</f>
        <v>522848.39999999909</v>
      </c>
    </row>
    <row r="215" spans="1:26" x14ac:dyDescent="0.25">
      <c r="A215" s="117"/>
      <c r="C215" s="12" t="str">
        <f>'[1]S SA'!B37</f>
        <v>Future</v>
      </c>
      <c r="D215" s="12">
        <f>'[1]S SA'!C37</f>
        <v>0</v>
      </c>
      <c r="E215" s="13">
        <f>'[1]S SA'!D37</f>
        <v>49200</v>
      </c>
      <c r="F215" s="13">
        <f t="shared" si="12"/>
        <v>0</v>
      </c>
      <c r="H215" s="12" t="str">
        <f t="shared" si="13"/>
        <v>Future</v>
      </c>
      <c r="I215" s="13">
        <f t="shared" si="14"/>
        <v>4087191.600000001</v>
      </c>
      <c r="J215" s="75"/>
      <c r="L215" s="13">
        <f t="shared" si="15"/>
        <v>4087191.600000001</v>
      </c>
      <c r="O215" s="2">
        <f>'[1]S SA'!J37</f>
        <v>0</v>
      </c>
      <c r="Q215" s="2">
        <f>'[1]S SA'!V37</f>
        <v>0</v>
      </c>
      <c r="S215" s="2">
        <f>'[1]S SA'!AB37</f>
        <v>4087191.600000001</v>
      </c>
    </row>
    <row r="216" spans="1:26" s="1" customFormat="1" x14ac:dyDescent="0.25">
      <c r="A216" s="118"/>
      <c r="B216" s="37"/>
      <c r="C216" s="38" t="str">
        <f>'[1]S SA'!B38</f>
        <v>Total</v>
      </c>
      <c r="D216" s="38">
        <f>'[1]S SA'!C38</f>
        <v>81.363</v>
      </c>
      <c r="E216" s="39">
        <f>'[1]S SA'!D38</f>
        <v>0</v>
      </c>
      <c r="F216" s="39">
        <f>SUM(F201:F215)</f>
        <v>3338042.34</v>
      </c>
      <c r="G216" s="37"/>
      <c r="H216" s="38" t="str">
        <f t="shared" si="13"/>
        <v>Total</v>
      </c>
      <c r="I216" s="39">
        <f t="shared" si="14"/>
        <v>7425233.9400000013</v>
      </c>
      <c r="J216" s="40">
        <f>I216-S216</f>
        <v>2815193.9400000013</v>
      </c>
      <c r="K216" s="37"/>
      <c r="L216" s="39">
        <f t="shared" si="15"/>
        <v>4087191.6000000015</v>
      </c>
      <c r="M216" s="41"/>
      <c r="N216" s="37"/>
      <c r="O216" s="41">
        <f>'[1]S SA'!J38</f>
        <v>97854</v>
      </c>
      <c r="P216" s="37"/>
      <c r="Q216" s="41">
        <f>'[1]S SA'!V38</f>
        <v>2717339.9400000009</v>
      </c>
      <c r="R216" s="37"/>
      <c r="S216" s="41">
        <f>'[1]S SA'!AB38</f>
        <v>4610040</v>
      </c>
      <c r="T216" s="37"/>
      <c r="U216" s="41"/>
      <c r="V216" s="37"/>
      <c r="W216" s="41"/>
      <c r="X216" s="37"/>
      <c r="Y216" s="37"/>
    </row>
  </sheetData>
  <mergeCells count="49">
    <mergeCell ref="A180:A197"/>
    <mergeCell ref="A199:A216"/>
    <mergeCell ref="O2:P2"/>
    <mergeCell ref="O3:P3"/>
    <mergeCell ref="O4:P4"/>
    <mergeCell ref="O5:P5"/>
    <mergeCell ref="O6:P6"/>
    <mergeCell ref="M199:M209"/>
    <mergeCell ref="B201:B210"/>
    <mergeCell ref="J213:J215"/>
    <mergeCell ref="A8:A25"/>
    <mergeCell ref="A27:A45"/>
    <mergeCell ref="A47:A64"/>
    <mergeCell ref="A66:A83"/>
    <mergeCell ref="A85:A102"/>
    <mergeCell ref="A104:A121"/>
    <mergeCell ref="A123:A140"/>
    <mergeCell ref="M161:M171"/>
    <mergeCell ref="B163:B172"/>
    <mergeCell ref="M85:M95"/>
    <mergeCell ref="B87:B96"/>
    <mergeCell ref="J99:J101"/>
    <mergeCell ref="M104:M114"/>
    <mergeCell ref="B106:B115"/>
    <mergeCell ref="J118:J120"/>
    <mergeCell ref="A142:A159"/>
    <mergeCell ref="A161:A178"/>
    <mergeCell ref="J175:J177"/>
    <mergeCell ref="M180:M190"/>
    <mergeCell ref="B182:B191"/>
    <mergeCell ref="J194:J196"/>
    <mergeCell ref="M123:M133"/>
    <mergeCell ref="B125:B134"/>
    <mergeCell ref="J137:J139"/>
    <mergeCell ref="M142:M152"/>
    <mergeCell ref="B144:B153"/>
    <mergeCell ref="J156:J158"/>
    <mergeCell ref="J80:J82"/>
    <mergeCell ref="M8:M18"/>
    <mergeCell ref="B10:B19"/>
    <mergeCell ref="J22:J24"/>
    <mergeCell ref="M27:M38"/>
    <mergeCell ref="B29:B39"/>
    <mergeCell ref="J42:J44"/>
    <mergeCell ref="M47:M57"/>
    <mergeCell ref="B49:B58"/>
    <mergeCell ref="J61:J63"/>
    <mergeCell ref="M66:M76"/>
    <mergeCell ref="B68:B77"/>
  </mergeCells>
  <pageMargins left="0.7" right="0.7" top="0.75" bottom="0.75" header="0.3" footer="0.3"/>
  <pageSetup scale="2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Stream Funds - Pre 2021 SAs</vt:lpstr>
      <vt:lpstr>Wetland Funds - Pre 2021 SAs</vt:lpstr>
      <vt:lpstr>'Wetland Funds - Pre 2021 SAs'!Print_Area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rob.lewis</dc:creator>
  <cp:lastModifiedBy>scott.porter</cp:lastModifiedBy>
  <dcterms:created xsi:type="dcterms:W3CDTF">2021-07-29T22:32:21Z</dcterms:created>
  <dcterms:modified xsi:type="dcterms:W3CDTF">2021-08-04T20:11:53Z</dcterms:modified>
</cp:coreProperties>
</file>